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yste\Dropbox (EFT)\EFT Team Folder\Fagforeninga\Infoskriv\Rotasjon\"/>
    </mc:Choice>
  </mc:AlternateContent>
  <xr:revisionPtr revIDLastSave="0" documentId="13_ncr:1_{8FD58C47-69F1-4195-909A-F2FFA712AFCE}" xr6:coauthVersionLast="32" xr6:coauthVersionMax="32" xr10:uidLastSave="{00000000-0000-0000-0000-000000000000}"/>
  <bookViews>
    <workbookView xWindow="0" yWindow="0" windowWidth="20520" windowHeight="9090" xr2:uid="{00000000-000D-0000-FFFF-FFFF00000000}"/>
  </bookViews>
  <sheets>
    <sheet name="12-16" sheetId="1" r:id="rId1"/>
    <sheet name="4-3" sheetId="2" r:id="rId2"/>
    <sheet name="14-21" sheetId="5" r:id="rId3"/>
  </sheets>
  <definedNames>
    <definedName name="liste">'4-3'!$A$1:$A$2</definedName>
    <definedName name="liste2">'4-3'!$A$5:$A$7</definedName>
    <definedName name="liste3">'4-3'!$A$9:$A$12</definedName>
  </definedNames>
  <calcPr calcId="179017"/>
</workbook>
</file>

<file path=xl/calcChain.xml><?xml version="1.0" encoding="utf-8"?>
<calcChain xmlns="http://schemas.openxmlformats.org/spreadsheetml/2006/main">
  <c r="R19" i="5" l="1"/>
  <c r="P15" i="5"/>
  <c r="N15" i="5"/>
  <c r="L15" i="5"/>
  <c r="J15" i="5"/>
  <c r="H15" i="5"/>
  <c r="F15" i="5"/>
  <c r="D15" i="5"/>
  <c r="R11" i="5"/>
  <c r="P7" i="5"/>
  <c r="N7" i="5"/>
  <c r="L7" i="5"/>
  <c r="J7" i="5"/>
  <c r="H7" i="5"/>
  <c r="F7" i="5"/>
  <c r="D7" i="5"/>
  <c r="R15" i="5" l="1"/>
  <c r="N8" i="5"/>
  <c r="L16" i="5"/>
  <c r="L18" i="5" s="1"/>
  <c r="L20" i="5" s="1"/>
  <c r="D17" i="5"/>
  <c r="H8" i="5"/>
  <c r="P8" i="5"/>
  <c r="H9" i="5"/>
  <c r="P9" i="5"/>
  <c r="F16" i="5"/>
  <c r="F18" i="5" s="1"/>
  <c r="F20" i="5" s="1"/>
  <c r="N16" i="5"/>
  <c r="F17" i="5"/>
  <c r="N17" i="5"/>
  <c r="R7" i="5"/>
  <c r="J8" i="5"/>
  <c r="J9" i="5"/>
  <c r="J10" i="5" s="1"/>
  <c r="J12" i="5" s="1"/>
  <c r="H16" i="5"/>
  <c r="H18" i="5" s="1"/>
  <c r="H20" i="5" s="1"/>
  <c r="P16" i="5"/>
  <c r="H17" i="5"/>
  <c r="P17" i="5"/>
  <c r="F8" i="5"/>
  <c r="F9" i="5"/>
  <c r="N9" i="5"/>
  <c r="D16" i="5"/>
  <c r="L17" i="5"/>
  <c r="D8" i="5"/>
  <c r="L8" i="5"/>
  <c r="D9" i="5"/>
  <c r="L9" i="5"/>
  <c r="J16" i="5"/>
  <c r="J17" i="5"/>
  <c r="F8" i="2"/>
  <c r="H8" i="2"/>
  <c r="J8" i="2"/>
  <c r="L8" i="2"/>
  <c r="D8" i="2"/>
  <c r="R11" i="2"/>
  <c r="P7" i="2"/>
  <c r="N7" i="2"/>
  <c r="L7" i="2"/>
  <c r="J7" i="2"/>
  <c r="H7" i="2"/>
  <c r="H9" i="2" s="1"/>
  <c r="F7" i="2"/>
  <c r="D7" i="2"/>
  <c r="R19" i="1"/>
  <c r="R11" i="1"/>
  <c r="L10" i="5" l="1"/>
  <c r="L12" i="5" s="1"/>
  <c r="N10" i="5"/>
  <c r="N12" i="5" s="1"/>
  <c r="N18" i="5"/>
  <c r="N20" i="5" s="1"/>
  <c r="P18" i="5"/>
  <c r="P20" i="5" s="1"/>
  <c r="F10" i="5"/>
  <c r="F12" i="5" s="1"/>
  <c r="P10" i="5"/>
  <c r="P12" i="5" s="1"/>
  <c r="R8" i="5"/>
  <c r="H10" i="5"/>
  <c r="H12" i="5" s="1"/>
  <c r="R9" i="5"/>
  <c r="J18" i="5"/>
  <c r="J20" i="5" s="1"/>
  <c r="R16" i="5"/>
  <c r="R17" i="5"/>
  <c r="D10" i="5"/>
  <c r="D18" i="5"/>
  <c r="F9" i="2"/>
  <c r="H10" i="2"/>
  <c r="H12" i="2" s="1"/>
  <c r="P8" i="2"/>
  <c r="P9" i="2"/>
  <c r="R7" i="2"/>
  <c r="J9" i="2"/>
  <c r="N8" i="2"/>
  <c r="N9" i="2"/>
  <c r="L10" i="2"/>
  <c r="L12" i="2" s="1"/>
  <c r="D9" i="2"/>
  <c r="L9" i="2"/>
  <c r="P15" i="1"/>
  <c r="N15" i="1"/>
  <c r="L15" i="1"/>
  <c r="J15" i="1"/>
  <c r="J16" i="1" s="1"/>
  <c r="H15" i="1"/>
  <c r="H16" i="1" s="1"/>
  <c r="F15" i="1"/>
  <c r="F16" i="1" s="1"/>
  <c r="D15" i="1"/>
  <c r="D16" i="1" s="1"/>
  <c r="D7" i="1"/>
  <c r="D8" i="1" s="1"/>
  <c r="F7" i="1"/>
  <c r="F8" i="1" s="1"/>
  <c r="H7" i="1"/>
  <c r="L7" i="1"/>
  <c r="L8" i="1" s="1"/>
  <c r="N7" i="1"/>
  <c r="N8" i="1" s="1"/>
  <c r="P7" i="1"/>
  <c r="P8" i="1" s="1"/>
  <c r="D12" i="5" l="1"/>
  <c r="R12" i="5" s="1"/>
  <c r="R10" i="5"/>
  <c r="R18" i="5"/>
  <c r="D20" i="5"/>
  <c r="R20" i="5" s="1"/>
  <c r="L17" i="1"/>
  <c r="L16" i="1"/>
  <c r="H9" i="1"/>
  <c r="H8" i="1"/>
  <c r="J10" i="2"/>
  <c r="J12" i="2" s="1"/>
  <c r="R9" i="2"/>
  <c r="N10" i="2"/>
  <c r="N12" i="2" s="1"/>
  <c r="F10" i="2"/>
  <c r="F12" i="2" s="1"/>
  <c r="P10" i="2"/>
  <c r="P12" i="2" s="1"/>
  <c r="R8" i="2"/>
  <c r="D10" i="2"/>
  <c r="D17" i="1"/>
  <c r="R15" i="1"/>
  <c r="P9" i="1"/>
  <c r="P10" i="1" s="1"/>
  <c r="P12" i="1" s="1"/>
  <c r="N9" i="1"/>
  <c r="F9" i="1"/>
  <c r="L9" i="1"/>
  <c r="J17" i="1"/>
  <c r="J18" i="1" s="1"/>
  <c r="J20" i="1" s="1"/>
  <c r="P16" i="1"/>
  <c r="H17" i="1"/>
  <c r="P17" i="1"/>
  <c r="N16" i="1"/>
  <c r="F17" i="1"/>
  <c r="N17" i="1"/>
  <c r="L18" i="1"/>
  <c r="L20" i="1" s="1"/>
  <c r="D9" i="1"/>
  <c r="J7" i="1"/>
  <c r="F22" i="5" l="1"/>
  <c r="F23" i="5"/>
  <c r="F25" i="5" s="1"/>
  <c r="H10" i="1"/>
  <c r="H12" i="1" s="1"/>
  <c r="R7" i="1"/>
  <c r="J8" i="1"/>
  <c r="R10" i="2"/>
  <c r="F14" i="2" s="1"/>
  <c r="D12" i="2"/>
  <c r="R12" i="2" s="1"/>
  <c r="R17" i="1"/>
  <c r="N10" i="1"/>
  <c r="N12" i="1" s="1"/>
  <c r="N18" i="1"/>
  <c r="N20" i="1" s="1"/>
  <c r="P18" i="1"/>
  <c r="P20" i="1" s="1"/>
  <c r="F10" i="1"/>
  <c r="F12" i="1" s="1"/>
  <c r="R16" i="1"/>
  <c r="F18" i="1"/>
  <c r="F20" i="1" s="1"/>
  <c r="H18" i="1"/>
  <c r="H20" i="1" s="1"/>
  <c r="D18" i="1"/>
  <c r="J9" i="1"/>
  <c r="R9" i="1" s="1"/>
  <c r="R8" i="1"/>
  <c r="D10" i="1"/>
  <c r="L10" i="1"/>
  <c r="L12" i="1" s="1"/>
  <c r="F15" i="2" l="1"/>
  <c r="F17" i="2" s="1"/>
  <c r="R18" i="1"/>
  <c r="D20" i="1"/>
  <c r="R20" i="1" s="1"/>
  <c r="R10" i="1"/>
  <c r="F22" i="1" s="1"/>
  <c r="D12" i="1"/>
  <c r="J10" i="1"/>
  <c r="J12" i="1" s="1"/>
  <c r="R12" i="1" l="1"/>
  <c r="F23" i="1" s="1"/>
  <c r="F25" i="1" s="1"/>
</calcChain>
</file>

<file path=xl/sharedStrings.xml><?xml version="1.0" encoding="utf-8"?>
<sst xmlns="http://schemas.openxmlformats.org/spreadsheetml/2006/main" count="170" uniqueCount="41">
  <si>
    <t>Mandag</t>
  </si>
  <si>
    <t>Onsdag</t>
  </si>
  <si>
    <t>Torsdag</t>
  </si>
  <si>
    <t>Fredag</t>
  </si>
  <si>
    <t>Lørdag</t>
  </si>
  <si>
    <t>Søndag</t>
  </si>
  <si>
    <t>Uke 1</t>
  </si>
  <si>
    <t>Arbeidstid</t>
  </si>
  <si>
    <t>Antall timer inkl. pauser</t>
  </si>
  <si>
    <t>Pauser (betalt)</t>
  </si>
  <si>
    <t>Antall timer uten pauser</t>
  </si>
  <si>
    <t>Antall timer betalt</t>
  </si>
  <si>
    <t>Uke 2</t>
  </si>
  <si>
    <t>Pauser (ikke betalt)</t>
  </si>
  <si>
    <t>Betalt tid pr rotasjon</t>
  </si>
  <si>
    <t>Arbeidet tid pr rotasjon</t>
  </si>
  <si>
    <t>Reisetid</t>
  </si>
  <si>
    <t>3 uker</t>
  </si>
  <si>
    <t>4 uker</t>
  </si>
  <si>
    <t>5 uker</t>
  </si>
  <si>
    <t>Utregning av timer i rotasjon- og innarbeidingsordninger</t>
  </si>
  <si>
    <t>NB: Fyll kun ut tidspunkt i de gule feltene. Antall timer justeres automatisk.</t>
  </si>
  <si>
    <t>Kompensasjon</t>
  </si>
  <si>
    <t>Sum</t>
  </si>
  <si>
    <t>12-9 rotasjon</t>
  </si>
  <si>
    <t>11-10 rotasjon</t>
  </si>
  <si>
    <t>10-11 rotasjon</t>
  </si>
  <si>
    <t>4-3 rotasjon</t>
  </si>
  <si>
    <t>12-16 rotasjon</t>
  </si>
  <si>
    <t>15-20 rotasjon</t>
  </si>
  <si>
    <t>14-21 rotasjon</t>
  </si>
  <si>
    <t>Type</t>
  </si>
  <si>
    <t>Periode</t>
  </si>
  <si>
    <t>1 uke</t>
  </si>
  <si>
    <t>Timer pr uke</t>
  </si>
  <si>
    <t>-</t>
  </si>
  <si>
    <t>Reell arbeidstid</t>
  </si>
  <si>
    <t>Arbeidslag</t>
  </si>
  <si>
    <t>Timer pr rotasjon</t>
  </si>
  <si>
    <t>NB: Fyll kun ut tidspunkt i de gule feltene. Antall timer justeres automatisk. Bruk formatet tt:mm</t>
  </si>
  <si>
    <t>Her brukes det 2 feriedager pr rotasjon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</si>
</sst>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;@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20" fontId="0" fillId="0" borderId="0" xfId="0" applyNumberFormat="1"/>
    <xf numFmtId="0" fontId="0" fillId="0" borderId="1" xfId="0" applyFont="1" applyBorder="1"/>
    <xf numFmtId="0" fontId="0" fillId="0" borderId="7" xfId="0" applyFont="1" applyBorder="1"/>
    <xf numFmtId="0" fontId="0" fillId="0" borderId="0" xfId="0" applyAlignment="1">
      <alignment horizontal="center"/>
    </xf>
    <xf numFmtId="0" fontId="2" fillId="0" borderId="0" xfId="0" applyFont="1"/>
    <xf numFmtId="0" fontId="1" fillId="3" borderId="0" xfId="0" applyFont="1" applyFill="1"/>
    <xf numFmtId="0" fontId="0" fillId="3" borderId="0" xfId="0" applyFill="1"/>
    <xf numFmtId="0" fontId="0" fillId="4" borderId="8" xfId="0" applyFont="1" applyFill="1" applyBorder="1"/>
    <xf numFmtId="0" fontId="0" fillId="4" borderId="9" xfId="0" applyFont="1" applyFill="1" applyBorder="1"/>
    <xf numFmtId="0" fontId="0" fillId="4" borderId="14" xfId="0" applyFont="1" applyFill="1" applyBorder="1"/>
    <xf numFmtId="0" fontId="0" fillId="4" borderId="0" xfId="0" applyFont="1" applyFill="1" applyBorder="1"/>
    <xf numFmtId="0" fontId="0" fillId="4" borderId="15" xfId="0" applyFont="1" applyFill="1" applyBorder="1"/>
    <xf numFmtId="0" fontId="0" fillId="4" borderId="11" xfId="0" applyFont="1" applyFill="1" applyBorder="1"/>
    <xf numFmtId="0" fontId="0" fillId="4" borderId="12" xfId="0" applyFont="1" applyFill="1" applyBorder="1"/>
    <xf numFmtId="16" fontId="0" fillId="0" borderId="0" xfId="0" quotePrefix="1" applyNumberFormat="1"/>
    <xf numFmtId="0" fontId="0" fillId="0" borderId="0" xfId="0" quotePrefix="1"/>
    <xf numFmtId="0" fontId="0" fillId="0" borderId="0" xfId="0" quotePrefix="1" applyAlignment="1">
      <alignment horizontal="center"/>
    </xf>
    <xf numFmtId="1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4" borderId="15" xfId="0" applyNumberFormat="1" applyFont="1" applyFill="1" applyBorder="1"/>
    <xf numFmtId="1" fontId="0" fillId="4" borderId="10" xfId="0" applyNumberFormat="1" applyFont="1" applyFill="1" applyBorder="1"/>
    <xf numFmtId="165" fontId="0" fillId="4" borderId="10" xfId="0" applyNumberFormat="1" applyFont="1" applyFill="1" applyBorder="1"/>
    <xf numFmtId="165" fontId="0" fillId="4" borderId="13" xfId="0" applyNumberFormat="1" applyFont="1" applyFill="1" applyBorder="1"/>
    <xf numFmtId="164" fontId="1" fillId="2" borderId="1" xfId="0" applyNumberFormat="1" applyFont="1" applyFill="1" applyBorder="1" applyProtection="1"/>
    <xf numFmtId="0" fontId="0" fillId="0" borderId="17" xfId="0" applyFont="1" applyBorder="1"/>
    <xf numFmtId="164" fontId="1" fillId="2" borderId="18" xfId="0" applyNumberFormat="1" applyFont="1" applyFill="1" applyBorder="1" applyProtection="1"/>
    <xf numFmtId="164" fontId="1" fillId="3" borderId="19" xfId="0" applyNumberFormat="1" applyFont="1" applyFill="1" applyBorder="1" applyProtection="1">
      <protection locked="0"/>
    </xf>
    <xf numFmtId="164" fontId="1" fillId="3" borderId="20" xfId="0" applyNumberFormat="1" applyFont="1" applyFill="1" applyBorder="1" applyProtection="1">
      <protection locked="0"/>
    </xf>
    <xf numFmtId="164" fontId="1" fillId="3" borderId="21" xfId="0" applyNumberFormat="1" applyFon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4" fontId="1" fillId="3" borderId="19" xfId="0" applyNumberFormat="1" applyFont="1" applyFill="1" applyBorder="1"/>
    <xf numFmtId="164" fontId="1" fillId="3" borderId="20" xfId="0" applyNumberFormat="1" applyFont="1" applyFill="1" applyBorder="1"/>
    <xf numFmtId="164" fontId="1" fillId="3" borderId="21" xfId="0" applyNumberFormat="1" applyFont="1" applyFill="1" applyBorder="1"/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4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0" borderId="1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3" borderId="0" xfId="0" applyFont="1" applyFill="1"/>
  </cellXfs>
  <cellStyles count="1">
    <cellStyle name="Normal" xfId="0" builtinId="0"/>
  </cellStyles>
  <dxfs count="24">
    <dxf>
      <numFmt numFmtId="165" formatCode="0.0"/>
      <alignment horizontal="center" vertical="bottom" textRotation="0" wrapText="0" indent="0" justifyLastLine="0" shrinkToFit="0" readingOrder="0"/>
    </dxf>
    <dxf>
      <numFmt numFmtId="14" formatCode="0.00\ %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5" formatCode="0.0"/>
      <alignment horizontal="center" vertical="bottom" textRotation="0" wrapText="0" indent="0" justifyLastLine="0" shrinkToFit="0" readingOrder="0"/>
    </dxf>
    <dxf>
      <numFmt numFmtId="14" formatCode="0.00\ %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5" formatCode="0.0"/>
      <alignment horizontal="center" vertical="bottom" textRotation="0" wrapText="0" indent="0" justifyLastLine="0" shrinkToFit="0" readingOrder="0"/>
    </dxf>
    <dxf>
      <numFmt numFmtId="14" formatCode="0.00\ %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25</xdr:row>
      <xdr:rowOff>129899</xdr:rowOff>
    </xdr:from>
    <xdr:to>
      <xdr:col>15</xdr:col>
      <xdr:colOff>217934</xdr:colOff>
      <xdr:row>36</xdr:row>
      <xdr:rowOff>190136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D0DBAAEA-FCB6-49B9-AFB5-3FB60D5D1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111474"/>
          <a:ext cx="6771134" cy="2155737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142876</xdr:colOff>
      <xdr:row>37</xdr:row>
      <xdr:rowOff>167999</xdr:rowOff>
    </xdr:from>
    <xdr:to>
      <xdr:col>15</xdr:col>
      <xdr:colOff>180976</xdr:colOff>
      <xdr:row>43</xdr:row>
      <xdr:rowOff>117185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E51F9FE8-8E2B-45E3-8D0A-9B7D9F9D2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6" y="7435574"/>
          <a:ext cx="6743700" cy="1092186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B5B7B2-FAB3-4D21-B808-734322BA8FBB}" name="Tabell1" displayName="Tabell1" ref="T5:Z12" totalsRowShown="0" dataDxfId="23">
  <autoFilter ref="T5:Z12" xr:uid="{11F8F34E-FB3B-4040-A4FA-BCCE6DC2DD55}"/>
  <tableColumns count="7">
    <tableColumn id="1" xr3:uid="{8269384E-0988-48B7-A27C-CC4309E7E735}" name="Type" dataDxfId="22"/>
    <tableColumn id="2" xr3:uid="{55A45EFC-31B0-46DC-B38B-0AAE08264EB3}" name="Periode" dataDxfId="21"/>
    <tableColumn id="7" xr3:uid="{ECAC2BF5-D0C5-42EE-A920-918D2E0F4AED}" name="Arbeidslag" dataDxfId="20"/>
    <tableColumn id="3" xr3:uid="{F0988EC7-19ED-4475-99DE-149C04AA875F}" name="Timer pr uke" dataDxfId="19"/>
    <tableColumn id="4" xr3:uid="{DBA934FF-F7B7-4060-8E99-5E288BD6D25F}" name="Timer pr rotasjon" dataDxfId="18"/>
    <tableColumn id="5" xr3:uid="{A506300F-D124-4626-B826-0898C6F14734}" name="Kompensasjon" dataDxfId="17"/>
    <tableColumn id="6" xr3:uid="{125D1D85-9CD8-41C1-80B8-F0CFD653BC99}" name="Reell arbeidstid" dataDxfId="1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EE2AFAA-457F-4A11-BC01-7FD0F5208663}" name="Tabell13" displayName="Tabell13" ref="T5:Z12" totalsRowShown="0" dataDxfId="15">
  <autoFilter ref="T5:Z12" xr:uid="{9BECFFA4-765F-423C-8FEA-FD3546D6DFC9}"/>
  <tableColumns count="7">
    <tableColumn id="1" xr3:uid="{754156C8-4E36-474B-A34B-A81D21AFBE3C}" name="Type" dataDxfId="14"/>
    <tableColumn id="2" xr3:uid="{CB21BE06-66DE-4A34-A0DE-385DBCF3DABE}" name="Periode" dataDxfId="13"/>
    <tableColumn id="7" xr3:uid="{4487A945-3483-42D5-BC1C-FCCE1304A39E}" name="Arbeidslag" dataDxfId="12"/>
    <tableColumn id="3" xr3:uid="{2A1E45A2-7BDC-4FF7-A551-FD01BA4B28B1}" name="Timer pr uke" dataDxfId="11"/>
    <tableColumn id="4" xr3:uid="{5EDC8DD2-2ACD-4AB0-80D0-3CDEC60F6462}" name="Timer pr rotasjon" dataDxfId="10"/>
    <tableColumn id="5" xr3:uid="{BA8E9C19-76A3-416F-BDB7-0E5D8494DD3B}" name="Kompensasjon" dataDxfId="9"/>
    <tableColumn id="6" xr3:uid="{1EBB66CD-7C25-49F3-8A11-C1B07275B998}" name="Reell arbeidstid" dataDxfId="8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86710AD-636A-49C0-8F8A-D7EF5AB374DD}" name="Tabell15" displayName="Tabell15" ref="T5:Z12" totalsRowShown="0" dataDxfId="7">
  <autoFilter ref="T5:Z12" xr:uid="{11F8F34E-FB3B-4040-A4FA-BCCE6DC2DD55}"/>
  <tableColumns count="7">
    <tableColumn id="1" xr3:uid="{1B328279-EE76-4047-B1D1-ADBAE05DCB59}" name="Type" dataDxfId="6"/>
    <tableColumn id="2" xr3:uid="{EBDBD6C8-3E89-4BB5-8F19-E1B64D4BCA39}" name="Periode" dataDxfId="5"/>
    <tableColumn id="7" xr3:uid="{270FF6AB-BCF6-4756-9BC0-A9D9E0DDE018}" name="Arbeidslag" dataDxfId="4"/>
    <tableColumn id="3" xr3:uid="{B7EA3241-85E6-49F0-BE81-E90C3D1A3695}" name="Timer pr uke" dataDxfId="3"/>
    <tableColumn id="4" xr3:uid="{04F1BBA8-BE26-420E-BFF7-5ACE5FE06E44}" name="Timer pr rotasjon" dataDxfId="2"/>
    <tableColumn id="5" xr3:uid="{35079DD4-AEDD-45D7-9D2F-5914AFAA259D}" name="Kompensasjon" dataDxfId="1"/>
    <tableColumn id="6" xr3:uid="{B54E910E-5817-4CD5-ADD2-68E9FA4C97E2}" name="Reell arbeidstid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25"/>
  <sheetViews>
    <sheetView tabSelected="1" zoomScaleNormal="100" workbookViewId="0"/>
  </sheetViews>
  <sheetFormatPr baseColWidth="10" defaultRowHeight="15" x14ac:dyDescent="0.25"/>
  <cols>
    <col min="1" max="1" width="4" customWidth="1"/>
    <col min="2" max="2" width="5.85546875" bestFit="1" customWidth="1"/>
    <col min="3" max="3" width="22.85546875" customWidth="1"/>
    <col min="4" max="5" width="5.5703125" bestFit="1" customWidth="1"/>
    <col min="6" max="6" width="6.5703125" bestFit="1" customWidth="1"/>
    <col min="7" max="17" width="5.5703125" bestFit="1" customWidth="1"/>
    <col min="18" max="18" width="9.140625" bestFit="1" customWidth="1"/>
    <col min="19" max="19" width="6" customWidth="1"/>
    <col min="20" max="20" width="13.42578125" bestFit="1" customWidth="1"/>
    <col min="21" max="21" width="10.28515625" bestFit="1" customWidth="1"/>
    <col min="22" max="22" width="12.7109375" bestFit="1" customWidth="1"/>
    <col min="23" max="23" width="14.42578125" bestFit="1" customWidth="1"/>
    <col min="24" max="24" width="18.5703125" bestFit="1" customWidth="1"/>
    <col min="25" max="25" width="16.28515625" bestFit="1" customWidth="1"/>
    <col min="26" max="26" width="17.28515625" bestFit="1" customWidth="1"/>
  </cols>
  <sheetData>
    <row r="1" spans="2:27" ht="26.25" x14ac:dyDescent="0.4">
      <c r="B1" s="6" t="s">
        <v>20</v>
      </c>
    </row>
    <row r="3" spans="2:27" x14ac:dyDescent="0.25">
      <c r="B3" s="7" t="s">
        <v>39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2:27" ht="15.75" thickBot="1" x14ac:dyDescent="0.3"/>
    <row r="5" spans="2:27" ht="15.75" thickBot="1" x14ac:dyDescent="0.3">
      <c r="B5" s="45"/>
      <c r="C5" s="46"/>
      <c r="D5" s="44" t="s">
        <v>0</v>
      </c>
      <c r="E5" s="44"/>
      <c r="F5" s="44" t="s">
        <v>2</v>
      </c>
      <c r="G5" s="44"/>
      <c r="H5" s="44" t="s">
        <v>1</v>
      </c>
      <c r="I5" s="44"/>
      <c r="J5" s="44" t="s">
        <v>2</v>
      </c>
      <c r="K5" s="44"/>
      <c r="L5" s="44" t="s">
        <v>3</v>
      </c>
      <c r="M5" s="44"/>
      <c r="N5" s="44" t="s">
        <v>4</v>
      </c>
      <c r="O5" s="44"/>
      <c r="P5" s="44" t="s">
        <v>5</v>
      </c>
      <c r="Q5" s="44"/>
      <c r="R5" s="47"/>
      <c r="T5" t="s">
        <v>31</v>
      </c>
      <c r="U5" t="s">
        <v>32</v>
      </c>
      <c r="V5" t="s">
        <v>37</v>
      </c>
      <c r="W5" t="s">
        <v>34</v>
      </c>
      <c r="X5" t="s">
        <v>38</v>
      </c>
      <c r="Y5" t="s">
        <v>22</v>
      </c>
      <c r="Z5" t="s">
        <v>36</v>
      </c>
    </row>
    <row r="6" spans="2:27" ht="15.75" thickBot="1" x14ac:dyDescent="0.3">
      <c r="B6" s="48" t="s">
        <v>6</v>
      </c>
      <c r="C6" s="26" t="s">
        <v>7</v>
      </c>
      <c r="D6" s="33">
        <v>0.375</v>
      </c>
      <c r="E6" s="34">
        <v>0.8125</v>
      </c>
      <c r="F6" s="34">
        <v>0.29166666666666669</v>
      </c>
      <c r="G6" s="34">
        <v>0.8125</v>
      </c>
      <c r="H6" s="34">
        <v>0.29166666666666669</v>
      </c>
      <c r="I6" s="34">
        <v>0.8125</v>
      </c>
      <c r="J6" s="34">
        <v>0.29166666666666669</v>
      </c>
      <c r="K6" s="34">
        <v>0.8125</v>
      </c>
      <c r="L6" s="34">
        <v>0.29166666666666669</v>
      </c>
      <c r="M6" s="34">
        <v>0.8125</v>
      </c>
      <c r="N6" s="34">
        <v>0.29166666666666669</v>
      </c>
      <c r="O6" s="34">
        <v>0.8125</v>
      </c>
      <c r="P6" s="34">
        <v>0.29166666666666669</v>
      </c>
      <c r="Q6" s="35">
        <v>0.8125</v>
      </c>
      <c r="R6" s="40"/>
      <c r="T6" s="17" t="s">
        <v>27</v>
      </c>
      <c r="U6" s="5" t="s">
        <v>33</v>
      </c>
      <c r="V6" s="5">
        <v>1</v>
      </c>
      <c r="W6" s="5">
        <v>37.5</v>
      </c>
      <c r="X6" s="5">
        <v>37.5</v>
      </c>
      <c r="Y6" s="5" t="s">
        <v>35</v>
      </c>
    </row>
    <row r="7" spans="2:27" x14ac:dyDescent="0.25">
      <c r="B7" s="48"/>
      <c r="C7" s="3" t="s">
        <v>8</v>
      </c>
      <c r="D7" s="43">
        <f t="shared" ref="D7" si="0">(E6-D6-INT(E6-D6))*24</f>
        <v>10.5</v>
      </c>
      <c r="E7" s="43"/>
      <c r="F7" s="43">
        <f t="shared" ref="F7" si="1">(G6-F6-INT(G6-F6))*24</f>
        <v>12.499999999999998</v>
      </c>
      <c r="G7" s="43"/>
      <c r="H7" s="43">
        <f t="shared" ref="H7" si="2">(I6-H6-INT(I6-H6))*24</f>
        <v>12.499999999999998</v>
      </c>
      <c r="I7" s="43"/>
      <c r="J7" s="43">
        <f>(K6-J6-INT(K6-J6))*24</f>
        <v>12.499999999999998</v>
      </c>
      <c r="K7" s="43"/>
      <c r="L7" s="43">
        <f t="shared" ref="L7" si="3">(M6-L6-INT(M6-L6))*24</f>
        <v>12.499999999999998</v>
      </c>
      <c r="M7" s="43"/>
      <c r="N7" s="43">
        <f t="shared" ref="N7" si="4">(O6-N6-INT(O6-N6))*24</f>
        <v>12.499999999999998</v>
      </c>
      <c r="O7" s="43"/>
      <c r="P7" s="43">
        <f t="shared" ref="P7" si="5">(Q6-P6-INT(Q6-P6))*24</f>
        <v>12.499999999999998</v>
      </c>
      <c r="Q7" s="43"/>
      <c r="R7" s="31">
        <f t="shared" ref="R7:R12" si="6">SUM(D7:Q7)</f>
        <v>85.5</v>
      </c>
      <c r="S7" s="2"/>
      <c r="T7" s="16" t="s">
        <v>24</v>
      </c>
      <c r="U7" s="5" t="s">
        <v>17</v>
      </c>
      <c r="V7" s="5">
        <v>2</v>
      </c>
      <c r="W7" s="5">
        <v>37.5</v>
      </c>
      <c r="X7" s="5">
        <v>112.5</v>
      </c>
      <c r="Y7" s="5" t="s">
        <v>35</v>
      </c>
      <c r="AA7" s="5"/>
    </row>
    <row r="8" spans="2:27" x14ac:dyDescent="0.25">
      <c r="B8" s="48"/>
      <c r="C8" s="3" t="s">
        <v>9</v>
      </c>
      <c r="D8" s="41">
        <f>IF(D7&gt;10,0.5,0)</f>
        <v>0.5</v>
      </c>
      <c r="E8" s="41"/>
      <c r="F8" s="41">
        <f t="shared" ref="F8" si="7">IF(F7&gt;10,0.5,0)</f>
        <v>0.5</v>
      </c>
      <c r="G8" s="41"/>
      <c r="H8" s="41">
        <f t="shared" ref="H8" si="8">IF(H7&gt;10,0.5,0)</f>
        <v>0.5</v>
      </c>
      <c r="I8" s="41"/>
      <c r="J8" s="41">
        <f t="shared" ref="J8" si="9">IF(J7&gt;10,0.5,0)</f>
        <v>0.5</v>
      </c>
      <c r="K8" s="41"/>
      <c r="L8" s="41">
        <f t="shared" ref="L8" si="10">IF(L7&gt;10,0.5,0)</f>
        <v>0.5</v>
      </c>
      <c r="M8" s="41"/>
      <c r="N8" s="41">
        <f t="shared" ref="N8" si="11">IF(N7&gt;10,0.5,0)</f>
        <v>0.5</v>
      </c>
      <c r="O8" s="41"/>
      <c r="P8" s="41">
        <f t="shared" ref="P8" si="12">IF(P7&gt;10,0.5,0)</f>
        <v>0.5</v>
      </c>
      <c r="Q8" s="41"/>
      <c r="R8" s="31">
        <f t="shared" si="6"/>
        <v>3.5</v>
      </c>
      <c r="S8" s="2"/>
      <c r="T8" s="16" t="s">
        <v>25</v>
      </c>
      <c r="U8" s="5" t="s">
        <v>17</v>
      </c>
      <c r="V8" s="5">
        <v>2</v>
      </c>
      <c r="W8" s="5">
        <v>37.5</v>
      </c>
      <c r="X8" s="5">
        <v>112.5</v>
      </c>
      <c r="Y8" s="5" t="s">
        <v>35</v>
      </c>
      <c r="AA8" s="5"/>
    </row>
    <row r="9" spans="2:27" x14ac:dyDescent="0.25">
      <c r="B9" s="48"/>
      <c r="C9" s="3" t="s">
        <v>13</v>
      </c>
      <c r="D9" s="41">
        <f t="shared" ref="D9" si="13">IF(D7&gt;5.5,0.5,0)</f>
        <v>0.5</v>
      </c>
      <c r="E9" s="41"/>
      <c r="F9" s="41">
        <f t="shared" ref="F9" si="14">IF(F7&gt;5.5,0.5,0)</f>
        <v>0.5</v>
      </c>
      <c r="G9" s="41"/>
      <c r="H9" s="41">
        <f t="shared" ref="H9" si="15">IF(H7&gt;5.5,0.5,0)</f>
        <v>0.5</v>
      </c>
      <c r="I9" s="41"/>
      <c r="J9" s="41">
        <f>IF(J7&gt;5.5,0.5,0)</f>
        <v>0.5</v>
      </c>
      <c r="K9" s="41"/>
      <c r="L9" s="41">
        <f t="shared" ref="L9" si="16">IF(L7&gt;5.5,0.5,0)</f>
        <v>0.5</v>
      </c>
      <c r="M9" s="41"/>
      <c r="N9" s="41">
        <f t="shared" ref="N9" si="17">IF(N7&gt;5.5,0.5,0)</f>
        <v>0.5</v>
      </c>
      <c r="O9" s="41"/>
      <c r="P9" s="41">
        <f t="shared" ref="P9" si="18">IF(P7&gt;5.5,0.5,0)</f>
        <v>0.5</v>
      </c>
      <c r="Q9" s="41"/>
      <c r="R9" s="31">
        <f t="shared" si="6"/>
        <v>3.5</v>
      </c>
      <c r="T9" s="16" t="s">
        <v>26</v>
      </c>
      <c r="U9" s="5" t="s">
        <v>17</v>
      </c>
      <c r="V9" s="5">
        <v>2</v>
      </c>
      <c r="W9" s="5">
        <v>37.5</v>
      </c>
      <c r="X9" s="5">
        <v>112.5</v>
      </c>
      <c r="Y9" s="5" t="s">
        <v>35</v>
      </c>
      <c r="Z9" s="5"/>
      <c r="AA9" s="5"/>
    </row>
    <row r="10" spans="2:27" x14ac:dyDescent="0.25">
      <c r="B10" s="48"/>
      <c r="C10" s="3" t="s">
        <v>10</v>
      </c>
      <c r="D10" s="41">
        <f t="shared" ref="D10" si="19">D7-D8-D9</f>
        <v>9.5</v>
      </c>
      <c r="E10" s="41"/>
      <c r="F10" s="41">
        <f t="shared" ref="F10" si="20">F7-F8-F9</f>
        <v>11.499999999999998</v>
      </c>
      <c r="G10" s="41"/>
      <c r="H10" s="41">
        <f t="shared" ref="H10" si="21">H7-H8-H9</f>
        <v>11.499999999999998</v>
      </c>
      <c r="I10" s="41"/>
      <c r="J10" s="41">
        <f>J7-J8-J9</f>
        <v>11.499999999999998</v>
      </c>
      <c r="K10" s="41"/>
      <c r="L10" s="41">
        <f t="shared" ref="L10" si="22">L7-L8-L9</f>
        <v>11.499999999999998</v>
      </c>
      <c r="M10" s="41"/>
      <c r="N10" s="41">
        <f t="shared" ref="N10" si="23">N7-N8-N9</f>
        <v>11.499999999999998</v>
      </c>
      <c r="O10" s="41"/>
      <c r="P10" s="41">
        <f t="shared" ref="P10" si="24">P7-P8-P9</f>
        <v>11.499999999999998</v>
      </c>
      <c r="Q10" s="41"/>
      <c r="R10" s="31">
        <f t="shared" si="6"/>
        <v>78.5</v>
      </c>
      <c r="T10" s="18" t="s">
        <v>28</v>
      </c>
      <c r="U10" s="5" t="s">
        <v>18</v>
      </c>
      <c r="V10" s="5">
        <v>2</v>
      </c>
      <c r="W10" s="5">
        <v>35.5</v>
      </c>
      <c r="X10" s="5">
        <v>150</v>
      </c>
      <c r="Y10" s="19">
        <v>5.6300000000000003E-2</v>
      </c>
      <c r="Z10" s="20">
        <v>141.5</v>
      </c>
      <c r="AA10" s="5"/>
    </row>
    <row r="11" spans="2:27" x14ac:dyDescent="0.25">
      <c r="B11" s="48"/>
      <c r="C11" s="3" t="s">
        <v>16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31">
        <f t="shared" si="6"/>
        <v>0</v>
      </c>
      <c r="T11" s="18" t="s">
        <v>29</v>
      </c>
      <c r="U11" s="5" t="s">
        <v>19</v>
      </c>
      <c r="V11" s="5">
        <v>3</v>
      </c>
      <c r="W11" s="5">
        <v>35.5</v>
      </c>
      <c r="X11" s="5">
        <v>187.5</v>
      </c>
      <c r="Y11" s="19">
        <v>5.6300000000000003E-2</v>
      </c>
      <c r="Z11" s="20">
        <v>177</v>
      </c>
    </row>
    <row r="12" spans="2:27" x14ac:dyDescent="0.25">
      <c r="B12" s="48"/>
      <c r="C12" s="3" t="s">
        <v>11</v>
      </c>
      <c r="D12" s="41">
        <f>D10+D8+D11</f>
        <v>10</v>
      </c>
      <c r="E12" s="41"/>
      <c r="F12" s="41">
        <f t="shared" ref="F12" si="25">F10+F8+F11</f>
        <v>11.999999999999998</v>
      </c>
      <c r="G12" s="41"/>
      <c r="H12" s="41">
        <f t="shared" ref="H12" si="26">H10+H8+H11</f>
        <v>11.999999999999998</v>
      </c>
      <c r="I12" s="41"/>
      <c r="J12" s="41">
        <f t="shared" ref="J12" si="27">J10+J8+J11</f>
        <v>11.999999999999998</v>
      </c>
      <c r="K12" s="41"/>
      <c r="L12" s="41">
        <f t="shared" ref="L12" si="28">L10+L8+L11</f>
        <v>11.999999999999998</v>
      </c>
      <c r="M12" s="41"/>
      <c r="N12" s="41">
        <f t="shared" ref="N12" si="29">N10+N8+N11</f>
        <v>11.999999999999998</v>
      </c>
      <c r="O12" s="41"/>
      <c r="P12" s="41">
        <f t="shared" ref="P12" si="30">P10+P8+P11</f>
        <v>11.999999999999998</v>
      </c>
      <c r="Q12" s="41"/>
      <c r="R12" s="31">
        <f t="shared" si="6"/>
        <v>82</v>
      </c>
      <c r="T12" s="18" t="s">
        <v>30</v>
      </c>
      <c r="U12" s="5" t="s">
        <v>19</v>
      </c>
      <c r="V12" s="5">
        <v>3</v>
      </c>
      <c r="W12" s="5">
        <v>35.5</v>
      </c>
      <c r="X12" s="5">
        <v>187.5</v>
      </c>
      <c r="Y12" s="19">
        <v>5.6300000000000003E-2</v>
      </c>
      <c r="Z12" s="20">
        <v>177</v>
      </c>
    </row>
    <row r="13" spans="2:27" ht="15.75" thickBot="1" x14ac:dyDescent="0.3">
      <c r="B13" s="37"/>
      <c r="C13" s="38"/>
      <c r="D13" s="36" t="s">
        <v>0</v>
      </c>
      <c r="E13" s="36"/>
      <c r="F13" s="36" t="s">
        <v>2</v>
      </c>
      <c r="G13" s="36"/>
      <c r="H13" s="36" t="s">
        <v>1</v>
      </c>
      <c r="I13" s="36"/>
      <c r="J13" s="36" t="s">
        <v>2</v>
      </c>
      <c r="K13" s="36"/>
      <c r="L13" s="36" t="s">
        <v>3</v>
      </c>
      <c r="M13" s="36"/>
      <c r="N13" s="36" t="s">
        <v>4</v>
      </c>
      <c r="O13" s="36"/>
      <c r="P13" s="36" t="s">
        <v>5</v>
      </c>
      <c r="Q13" s="36"/>
      <c r="R13" s="39"/>
      <c r="T13" s="18"/>
      <c r="U13" s="5"/>
      <c r="V13" s="5"/>
      <c r="W13" s="5"/>
      <c r="X13" s="5"/>
      <c r="Y13" s="19"/>
      <c r="Z13" s="20"/>
    </row>
    <row r="14" spans="2:27" ht="15.75" thickBot="1" x14ac:dyDescent="0.3">
      <c r="B14" s="48" t="s">
        <v>12</v>
      </c>
      <c r="C14" s="26" t="s">
        <v>7</v>
      </c>
      <c r="D14" s="33">
        <v>0.29166666666666669</v>
      </c>
      <c r="E14" s="34">
        <v>0.8125</v>
      </c>
      <c r="F14" s="34">
        <v>0.29166666666666669</v>
      </c>
      <c r="G14" s="34">
        <v>0.8125</v>
      </c>
      <c r="H14" s="34">
        <v>0.29166666666666669</v>
      </c>
      <c r="I14" s="34">
        <v>0.8125</v>
      </c>
      <c r="J14" s="34">
        <v>0.29166666666666669</v>
      </c>
      <c r="K14" s="34">
        <v>0.8125</v>
      </c>
      <c r="L14" s="34">
        <v>0.29166666666666669</v>
      </c>
      <c r="M14" s="34">
        <v>0.79166666666666663</v>
      </c>
      <c r="N14" s="34"/>
      <c r="O14" s="34"/>
      <c r="P14" s="34"/>
      <c r="Q14" s="35"/>
      <c r="R14" s="40"/>
    </row>
    <row r="15" spans="2:27" x14ac:dyDescent="0.25">
      <c r="B15" s="48"/>
      <c r="C15" s="3" t="s">
        <v>8</v>
      </c>
      <c r="D15" s="43">
        <f>(E14-D14-INT(E14-D14))*24</f>
        <v>12.499999999999998</v>
      </c>
      <c r="E15" s="43"/>
      <c r="F15" s="43">
        <f>(G14-F14-INT(G14-F14))*24</f>
        <v>12.499999999999998</v>
      </c>
      <c r="G15" s="43"/>
      <c r="H15" s="43">
        <f>(I14-H14-INT(I14-H14))*24</f>
        <v>12.499999999999998</v>
      </c>
      <c r="I15" s="43"/>
      <c r="J15" s="43">
        <f>(K14-J14-INT(K14-J14))*24</f>
        <v>12.499999999999998</v>
      </c>
      <c r="K15" s="43"/>
      <c r="L15" s="43">
        <f>(M14-L14-INT(M14-L14))*24</f>
        <v>11.999999999999998</v>
      </c>
      <c r="M15" s="43"/>
      <c r="N15" s="43">
        <f>(O14-N14-INT(O14-N14))*24</f>
        <v>0</v>
      </c>
      <c r="O15" s="43"/>
      <c r="P15" s="43">
        <f>(Q14-P14-INT(Q14-P14))*24</f>
        <v>0</v>
      </c>
      <c r="Q15" s="43"/>
      <c r="R15" s="31">
        <f t="shared" ref="R15:R20" si="31">SUM(D15:Q15)</f>
        <v>61.999999999999993</v>
      </c>
    </row>
    <row r="16" spans="2:27" x14ac:dyDescent="0.25">
      <c r="B16" s="48"/>
      <c r="C16" s="3" t="s">
        <v>9</v>
      </c>
      <c r="D16" s="41">
        <f>IF(D15&gt;10,0.5,0)</f>
        <v>0.5</v>
      </c>
      <c r="E16" s="41"/>
      <c r="F16" s="41">
        <f t="shared" ref="F16" si="32">IF(F15&gt;10,0.5,0)</f>
        <v>0.5</v>
      </c>
      <c r="G16" s="41"/>
      <c r="H16" s="41">
        <f t="shared" ref="H16" si="33">IF(H15&gt;10,0.5,0)</f>
        <v>0.5</v>
      </c>
      <c r="I16" s="41"/>
      <c r="J16" s="41">
        <f t="shared" ref="J16" si="34">IF(J15&gt;10,0.5,0)</f>
        <v>0.5</v>
      </c>
      <c r="K16" s="41"/>
      <c r="L16" s="41">
        <f t="shared" ref="L16" si="35">IF(L15&gt;10,0.5,0)</f>
        <v>0.5</v>
      </c>
      <c r="M16" s="41"/>
      <c r="N16" s="41">
        <f t="shared" ref="N16" si="36">IF(N15&gt;10.5,0.5,0)</f>
        <v>0</v>
      </c>
      <c r="O16" s="41"/>
      <c r="P16" s="41">
        <f t="shared" ref="P16" si="37">IF(P15&gt;10.5,0.5,0)</f>
        <v>0</v>
      </c>
      <c r="Q16" s="41"/>
      <c r="R16" s="31">
        <f t="shared" si="31"/>
        <v>2.5</v>
      </c>
    </row>
    <row r="17" spans="2:18" x14ac:dyDescent="0.25">
      <c r="B17" s="48"/>
      <c r="C17" s="3" t="s">
        <v>13</v>
      </c>
      <c r="D17" s="41">
        <f t="shared" ref="D17" si="38">IF(D15&gt;5.5,0.5,0)</f>
        <v>0.5</v>
      </c>
      <c r="E17" s="41"/>
      <c r="F17" s="41">
        <f t="shared" ref="F17" si="39">IF(F15&gt;5.5,0.5,0)</f>
        <v>0.5</v>
      </c>
      <c r="G17" s="41"/>
      <c r="H17" s="41">
        <f t="shared" ref="H17" si="40">IF(H15&gt;5.5,0.5,0)</f>
        <v>0.5</v>
      </c>
      <c r="I17" s="41"/>
      <c r="J17" s="41">
        <f>IF(J15&gt;5.5,0.5,0)</f>
        <v>0.5</v>
      </c>
      <c r="K17" s="41"/>
      <c r="L17" s="41">
        <f t="shared" ref="L17" si="41">IF(L15&gt;5.5,0.5,0)</f>
        <v>0.5</v>
      </c>
      <c r="M17" s="41"/>
      <c r="N17" s="41">
        <f t="shared" ref="N17" si="42">IF(N15&gt;5.5,0.5,0)</f>
        <v>0</v>
      </c>
      <c r="O17" s="41"/>
      <c r="P17" s="41">
        <f t="shared" ref="P17" si="43">IF(P15&gt;5.5,0.5,0)</f>
        <v>0</v>
      </c>
      <c r="Q17" s="41"/>
      <c r="R17" s="31">
        <f t="shared" si="31"/>
        <v>2.5</v>
      </c>
    </row>
    <row r="18" spans="2:18" x14ac:dyDescent="0.25">
      <c r="B18" s="48"/>
      <c r="C18" s="3" t="s">
        <v>10</v>
      </c>
      <c r="D18" s="41">
        <f t="shared" ref="D18" si="44">D15-D16-D17</f>
        <v>11.499999999999998</v>
      </c>
      <c r="E18" s="41"/>
      <c r="F18" s="41">
        <f t="shared" ref="F18" si="45">F15-F16-F17</f>
        <v>11.499999999999998</v>
      </c>
      <c r="G18" s="41"/>
      <c r="H18" s="41">
        <f t="shared" ref="H18" si="46">H15-H16-H17</f>
        <v>11.499999999999998</v>
      </c>
      <c r="I18" s="41"/>
      <c r="J18" s="41">
        <f>J15-J16-J17</f>
        <v>11.499999999999998</v>
      </c>
      <c r="K18" s="41"/>
      <c r="L18" s="41">
        <f t="shared" ref="L18" si="47">L15-L16-L17</f>
        <v>10.999999999999998</v>
      </c>
      <c r="M18" s="41"/>
      <c r="N18" s="41">
        <f t="shared" ref="N18" si="48">N15-N16-N17</f>
        <v>0</v>
      </c>
      <c r="O18" s="41"/>
      <c r="P18" s="41">
        <f t="shared" ref="P18" si="49">P15-P16-P17</f>
        <v>0</v>
      </c>
      <c r="Q18" s="41"/>
      <c r="R18" s="31">
        <f t="shared" si="31"/>
        <v>56.999999999999993</v>
      </c>
    </row>
    <row r="19" spans="2:18" x14ac:dyDescent="0.25">
      <c r="B19" s="48"/>
      <c r="C19" s="1" t="s">
        <v>16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31">
        <f t="shared" si="31"/>
        <v>0</v>
      </c>
    </row>
    <row r="20" spans="2:18" ht="15.75" thickBot="1" x14ac:dyDescent="0.3">
      <c r="B20" s="49"/>
      <c r="C20" s="4" t="s">
        <v>11</v>
      </c>
      <c r="D20" s="42">
        <f>D18+D16+D19</f>
        <v>11.999999999999998</v>
      </c>
      <c r="E20" s="42"/>
      <c r="F20" s="42">
        <f t="shared" ref="F20" si="50">F18+F16+F19</f>
        <v>11.999999999999998</v>
      </c>
      <c r="G20" s="42"/>
      <c r="H20" s="42">
        <f t="shared" ref="H20" si="51">H18+H16+H19</f>
        <v>11.999999999999998</v>
      </c>
      <c r="I20" s="42"/>
      <c r="J20" s="42">
        <f t="shared" ref="J20" si="52">J18+J16+J19</f>
        <v>11.999999999999998</v>
      </c>
      <c r="K20" s="42"/>
      <c r="L20" s="42">
        <f t="shared" ref="L20" si="53">L18+L16+L19</f>
        <v>11.499999999999998</v>
      </c>
      <c r="M20" s="42"/>
      <c r="N20" s="42">
        <f t="shared" ref="N20" si="54">N18+N16+N19</f>
        <v>0</v>
      </c>
      <c r="O20" s="42"/>
      <c r="P20" s="42">
        <f t="shared" ref="P20" si="55">P18+P16+P19</f>
        <v>0</v>
      </c>
      <c r="Q20" s="42"/>
      <c r="R20" s="32">
        <f t="shared" si="31"/>
        <v>59.499999999999993</v>
      </c>
    </row>
    <row r="21" spans="2:18" ht="15.75" thickBot="1" x14ac:dyDescent="0.3"/>
    <row r="22" spans="2:18" x14ac:dyDescent="0.25">
      <c r="C22" s="9" t="s">
        <v>15</v>
      </c>
      <c r="D22" s="10"/>
      <c r="E22" s="10"/>
      <c r="F22" s="23">
        <f>R10+R18</f>
        <v>135.5</v>
      </c>
    </row>
    <row r="23" spans="2:18" x14ac:dyDescent="0.25">
      <c r="C23" s="11" t="s">
        <v>14</v>
      </c>
      <c r="D23" s="12"/>
      <c r="E23" s="12"/>
      <c r="F23" s="21">
        <f>R12+R20</f>
        <v>141.5</v>
      </c>
    </row>
    <row r="24" spans="2:18" x14ac:dyDescent="0.25">
      <c r="C24" s="11" t="s">
        <v>22</v>
      </c>
      <c r="D24" s="12"/>
      <c r="E24" s="12"/>
      <c r="F24" s="13">
        <v>8.5</v>
      </c>
    </row>
    <row r="25" spans="2:18" ht="15.75" thickBot="1" x14ac:dyDescent="0.3">
      <c r="C25" s="14"/>
      <c r="D25" s="15"/>
      <c r="E25" s="15" t="s">
        <v>23</v>
      </c>
      <c r="F25" s="24">
        <f>F23+F24</f>
        <v>150</v>
      </c>
    </row>
  </sheetData>
  <mergeCells count="104">
    <mergeCell ref="R5:R6"/>
    <mergeCell ref="F16:G16"/>
    <mergeCell ref="B6:B12"/>
    <mergeCell ref="B14:B20"/>
    <mergeCell ref="H19:I19"/>
    <mergeCell ref="J19:K19"/>
    <mergeCell ref="N19:O19"/>
    <mergeCell ref="N9:O9"/>
    <mergeCell ref="P9:Q9"/>
    <mergeCell ref="P19:Q19"/>
    <mergeCell ref="P20:Q20"/>
    <mergeCell ref="H15:I15"/>
    <mergeCell ref="H16:I16"/>
    <mergeCell ref="D19:E19"/>
    <mergeCell ref="D20:E20"/>
    <mergeCell ref="L12:M12"/>
    <mergeCell ref="B5:C5"/>
    <mergeCell ref="P5:Q5"/>
    <mergeCell ref="P7:Q7"/>
    <mergeCell ref="P8:Q8"/>
    <mergeCell ref="F18:G18"/>
    <mergeCell ref="D18:E18"/>
    <mergeCell ref="H17:I17"/>
    <mergeCell ref="F17:G17"/>
    <mergeCell ref="D17:E17"/>
    <mergeCell ref="P18:Q18"/>
    <mergeCell ref="N18:O18"/>
    <mergeCell ref="L18:M18"/>
    <mergeCell ref="J18:K18"/>
    <mergeCell ref="H18:I18"/>
    <mergeCell ref="J15:K15"/>
    <mergeCell ref="J16:K16"/>
    <mergeCell ref="P15:Q15"/>
    <mergeCell ref="P16:Q16"/>
    <mergeCell ref="P10:Q10"/>
    <mergeCell ref="P11:Q11"/>
    <mergeCell ref="P12:Q12"/>
    <mergeCell ref="P17:Q17"/>
    <mergeCell ref="N17:O17"/>
    <mergeCell ref="N15:O15"/>
    <mergeCell ref="D5:E5"/>
    <mergeCell ref="D7:E7"/>
    <mergeCell ref="D8:E8"/>
    <mergeCell ref="D10:E10"/>
    <mergeCell ref="D11:E11"/>
    <mergeCell ref="D13:E13"/>
    <mergeCell ref="N5:O5"/>
    <mergeCell ref="N7:O7"/>
    <mergeCell ref="N8:O8"/>
    <mergeCell ref="N10:O10"/>
    <mergeCell ref="N11:O11"/>
    <mergeCell ref="N12:O12"/>
    <mergeCell ref="H9:I9"/>
    <mergeCell ref="F9:G9"/>
    <mergeCell ref="D9:E9"/>
    <mergeCell ref="H10:I10"/>
    <mergeCell ref="J9:K9"/>
    <mergeCell ref="L9:M9"/>
    <mergeCell ref="D12:E12"/>
    <mergeCell ref="L5:M5"/>
    <mergeCell ref="L7:M7"/>
    <mergeCell ref="L8:M8"/>
    <mergeCell ref="L10:M10"/>
    <mergeCell ref="L11:M11"/>
    <mergeCell ref="F5:G5"/>
    <mergeCell ref="F7:G7"/>
    <mergeCell ref="F8:G8"/>
    <mergeCell ref="F10:G10"/>
    <mergeCell ref="F11:G11"/>
    <mergeCell ref="J5:K5"/>
    <mergeCell ref="H5:I5"/>
    <mergeCell ref="H7:I7"/>
    <mergeCell ref="H8:I8"/>
    <mergeCell ref="H11:I11"/>
    <mergeCell ref="J8:K8"/>
    <mergeCell ref="J10:K10"/>
    <mergeCell ref="J11:K11"/>
    <mergeCell ref="F13:G13"/>
    <mergeCell ref="H13:I13"/>
    <mergeCell ref="J13:K13"/>
    <mergeCell ref="F12:G12"/>
    <mergeCell ref="J7:K7"/>
    <mergeCell ref="H12:I12"/>
    <mergeCell ref="J12:K12"/>
    <mergeCell ref="L13:M13"/>
    <mergeCell ref="N13:O13"/>
    <mergeCell ref="P13:Q13"/>
    <mergeCell ref="B13:C13"/>
    <mergeCell ref="R13:R14"/>
    <mergeCell ref="F19:G19"/>
    <mergeCell ref="F20:G20"/>
    <mergeCell ref="J17:K17"/>
    <mergeCell ref="F15:G15"/>
    <mergeCell ref="D16:E16"/>
    <mergeCell ref="N20:O20"/>
    <mergeCell ref="N16:O16"/>
    <mergeCell ref="J20:K20"/>
    <mergeCell ref="H20:I20"/>
    <mergeCell ref="L19:M19"/>
    <mergeCell ref="L20:M20"/>
    <mergeCell ref="L17:M17"/>
    <mergeCell ref="L15:M15"/>
    <mergeCell ref="L16:M16"/>
    <mergeCell ref="D15:E15"/>
  </mergeCells>
  <dataValidations count="1">
    <dataValidation type="list" allowBlank="1" showInputMessage="1" showErrorMessage="1" sqref="C19" xr:uid="{00000000-0002-0000-0000-000000000000}">
      <formula1>liste3</formula1>
    </dataValidation>
  </dataValidations>
  <pageMargins left="0.7" right="0.7" top="0.78740157499999996" bottom="0.78740157499999996" header="0.3" footer="0.3"/>
  <pageSetup paperSize="9" scale="8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A17"/>
  <sheetViews>
    <sheetView workbookViewId="0">
      <selection activeCell="F21" sqref="F21"/>
    </sheetView>
  </sheetViews>
  <sheetFormatPr baseColWidth="10" defaultRowHeight="15" x14ac:dyDescent="0.25"/>
  <cols>
    <col min="1" max="1" width="4" customWidth="1"/>
    <col min="2" max="2" width="5.85546875" bestFit="1" customWidth="1"/>
    <col min="3" max="3" width="22.85546875" customWidth="1"/>
    <col min="4" max="5" width="5.5703125" bestFit="1" customWidth="1"/>
    <col min="6" max="6" width="6.5703125" bestFit="1" customWidth="1"/>
    <col min="7" max="17" width="5.5703125" bestFit="1" customWidth="1"/>
    <col min="18" max="18" width="9.140625" bestFit="1" customWidth="1"/>
    <col min="19" max="19" width="6" customWidth="1"/>
    <col min="20" max="20" width="13.42578125" bestFit="1" customWidth="1"/>
    <col min="21" max="21" width="10.28515625" bestFit="1" customWidth="1"/>
    <col min="22" max="22" width="12.7109375" bestFit="1" customWidth="1"/>
    <col min="23" max="23" width="14.42578125" bestFit="1" customWidth="1"/>
    <col min="24" max="24" width="18.5703125" bestFit="1" customWidth="1"/>
    <col min="25" max="25" width="16.28515625" bestFit="1" customWidth="1"/>
    <col min="26" max="26" width="17.28515625" bestFit="1" customWidth="1"/>
  </cols>
  <sheetData>
    <row r="1" spans="2:27" ht="26.25" x14ac:dyDescent="0.4">
      <c r="B1" s="6" t="s">
        <v>20</v>
      </c>
    </row>
    <row r="3" spans="2:27" x14ac:dyDescent="0.25">
      <c r="B3" s="7" t="s">
        <v>21</v>
      </c>
      <c r="C3" s="8"/>
      <c r="D3" s="8"/>
      <c r="E3" s="8"/>
      <c r="F3" s="8"/>
      <c r="G3" s="8"/>
      <c r="H3" s="8"/>
      <c r="I3" s="8"/>
      <c r="J3" s="8"/>
    </row>
    <row r="4" spans="2:27" ht="15.75" thickBot="1" x14ac:dyDescent="0.3"/>
    <row r="5" spans="2:27" ht="15.75" thickBot="1" x14ac:dyDescent="0.3">
      <c r="B5" s="45"/>
      <c r="C5" s="46"/>
      <c r="D5" s="44" t="s">
        <v>0</v>
      </c>
      <c r="E5" s="44"/>
      <c r="F5" s="44" t="s">
        <v>2</v>
      </c>
      <c r="G5" s="44"/>
      <c r="H5" s="44" t="s">
        <v>1</v>
      </c>
      <c r="I5" s="44"/>
      <c r="J5" s="44" t="s">
        <v>2</v>
      </c>
      <c r="K5" s="44"/>
      <c r="L5" s="44" t="s">
        <v>3</v>
      </c>
      <c r="M5" s="44"/>
      <c r="N5" s="46" t="s">
        <v>4</v>
      </c>
      <c r="O5" s="46"/>
      <c r="P5" s="46" t="s">
        <v>5</v>
      </c>
      <c r="Q5" s="46"/>
      <c r="R5" s="47" t="s">
        <v>23</v>
      </c>
      <c r="T5" t="s">
        <v>31</v>
      </c>
      <c r="U5" t="s">
        <v>32</v>
      </c>
      <c r="V5" t="s">
        <v>37</v>
      </c>
      <c r="W5" t="s">
        <v>34</v>
      </c>
      <c r="X5" t="s">
        <v>38</v>
      </c>
      <c r="Y5" t="s">
        <v>22</v>
      </c>
      <c r="Z5" t="s">
        <v>36</v>
      </c>
    </row>
    <row r="6" spans="2:27" ht="15.75" thickBot="1" x14ac:dyDescent="0.3">
      <c r="B6" s="48" t="s">
        <v>6</v>
      </c>
      <c r="C6" s="26" t="s">
        <v>7</v>
      </c>
      <c r="D6" s="28">
        <v>0.375</v>
      </c>
      <c r="E6" s="29">
        <v>0.70833333333333337</v>
      </c>
      <c r="F6" s="29">
        <v>0.29166666666666669</v>
      </c>
      <c r="G6" s="29">
        <v>0.79166666666666663</v>
      </c>
      <c r="H6" s="29">
        <v>0.29166666666666669</v>
      </c>
      <c r="I6" s="29">
        <v>0.79166666666666663</v>
      </c>
      <c r="J6" s="29">
        <v>0.29166666666666669</v>
      </c>
      <c r="K6" s="29">
        <v>0.60416666666666663</v>
      </c>
      <c r="L6" s="29"/>
      <c r="M6" s="30"/>
      <c r="N6" s="27"/>
      <c r="O6" s="25"/>
      <c r="P6" s="25"/>
      <c r="Q6" s="25"/>
      <c r="R6" s="39"/>
      <c r="T6" s="17" t="s">
        <v>27</v>
      </c>
      <c r="U6" s="5" t="s">
        <v>33</v>
      </c>
      <c r="V6" s="5">
        <v>1</v>
      </c>
      <c r="W6" s="5">
        <v>37.5</v>
      </c>
      <c r="X6" s="5">
        <v>37.5</v>
      </c>
      <c r="Y6" s="5" t="s">
        <v>35</v>
      </c>
    </row>
    <row r="7" spans="2:27" x14ac:dyDescent="0.25">
      <c r="B7" s="48"/>
      <c r="C7" s="3" t="s">
        <v>8</v>
      </c>
      <c r="D7" s="43">
        <f t="shared" ref="D7" si="0">(E6-D6-INT(E6-D6))*24</f>
        <v>8</v>
      </c>
      <c r="E7" s="43"/>
      <c r="F7" s="43">
        <f t="shared" ref="F7" si="1">(G6-F6-INT(G6-F6))*24</f>
        <v>11.999999999999998</v>
      </c>
      <c r="G7" s="43"/>
      <c r="H7" s="43">
        <f t="shared" ref="H7" si="2">(I6-H6-INT(I6-H6))*24</f>
        <v>11.999999999999998</v>
      </c>
      <c r="I7" s="43"/>
      <c r="J7" s="43">
        <f>(K6-J6-INT(K6-J6))*24</f>
        <v>7.4999999999999982</v>
      </c>
      <c r="K7" s="43"/>
      <c r="L7" s="43">
        <f t="shared" ref="L7" si="3">(M6-L6-INT(M6-L6))*24</f>
        <v>0</v>
      </c>
      <c r="M7" s="43"/>
      <c r="N7" s="41">
        <f t="shared" ref="N7" si="4">(O6-N6-INT(O6-N6))*24</f>
        <v>0</v>
      </c>
      <c r="O7" s="41"/>
      <c r="P7" s="41">
        <f t="shared" ref="P7" si="5">(Q6-P6-INT(Q6-P6))*24</f>
        <v>0</v>
      </c>
      <c r="Q7" s="41"/>
      <c r="R7" s="31">
        <f t="shared" ref="R7:R12" si="6">SUM(D7:Q7)</f>
        <v>39.5</v>
      </c>
      <c r="S7" s="2"/>
      <c r="T7" s="16" t="s">
        <v>24</v>
      </c>
      <c r="U7" s="5" t="s">
        <v>17</v>
      </c>
      <c r="V7" s="5">
        <v>2</v>
      </c>
      <c r="W7" s="5">
        <v>37.5</v>
      </c>
      <c r="X7" s="5">
        <v>112.5</v>
      </c>
      <c r="Y7" s="5" t="s">
        <v>35</v>
      </c>
      <c r="AA7" s="5"/>
    </row>
    <row r="8" spans="2:27" x14ac:dyDescent="0.25">
      <c r="B8" s="48"/>
      <c r="C8" s="3" t="s">
        <v>9</v>
      </c>
      <c r="D8" s="41">
        <f>IF(D7&gt;10,0.5,0)</f>
        <v>0</v>
      </c>
      <c r="E8" s="41"/>
      <c r="F8" s="41">
        <f t="shared" ref="F8" si="7">IF(F7&gt;10,0.5,0)</f>
        <v>0.5</v>
      </c>
      <c r="G8" s="41"/>
      <c r="H8" s="41">
        <f t="shared" ref="H8" si="8">IF(H7&gt;10,0.5,0)</f>
        <v>0.5</v>
      </c>
      <c r="I8" s="41"/>
      <c r="J8" s="41">
        <f t="shared" ref="J8" si="9">IF(J7&gt;10,0.5,0)</f>
        <v>0</v>
      </c>
      <c r="K8" s="41"/>
      <c r="L8" s="41">
        <f t="shared" ref="L8" si="10">IF(L7&gt;10,0.5,0)</f>
        <v>0</v>
      </c>
      <c r="M8" s="41"/>
      <c r="N8" s="41">
        <f t="shared" ref="N8" si="11">IF(N7&gt;10.5,0.5,0)</f>
        <v>0</v>
      </c>
      <c r="O8" s="41"/>
      <c r="P8" s="41">
        <f t="shared" ref="P8" si="12">IF(P7&gt;10.5,0.5,0)</f>
        <v>0</v>
      </c>
      <c r="Q8" s="41"/>
      <c r="R8" s="31">
        <f t="shared" si="6"/>
        <v>1</v>
      </c>
      <c r="S8" s="2"/>
      <c r="T8" s="16" t="s">
        <v>25</v>
      </c>
      <c r="U8" s="5" t="s">
        <v>17</v>
      </c>
      <c r="V8" s="5">
        <v>2</v>
      </c>
      <c r="W8" s="5">
        <v>37.5</v>
      </c>
      <c r="X8" s="5">
        <v>112.5</v>
      </c>
      <c r="Y8" s="5" t="s">
        <v>35</v>
      </c>
      <c r="AA8" s="5"/>
    </row>
    <row r="9" spans="2:27" x14ac:dyDescent="0.25">
      <c r="B9" s="48"/>
      <c r="C9" s="3" t="s">
        <v>13</v>
      </c>
      <c r="D9" s="41">
        <f t="shared" ref="D9" si="13">IF(D7&gt;5.5,0.5,0)</f>
        <v>0.5</v>
      </c>
      <c r="E9" s="41"/>
      <c r="F9" s="41">
        <f t="shared" ref="F9" si="14">IF(F7&gt;5.5,0.5,0)</f>
        <v>0.5</v>
      </c>
      <c r="G9" s="41"/>
      <c r="H9" s="41">
        <f t="shared" ref="H9" si="15">IF(H7&gt;5.5,0.5,0)</f>
        <v>0.5</v>
      </c>
      <c r="I9" s="41"/>
      <c r="J9" s="41">
        <f>IF(J7&gt;5.5,0.5,0)</f>
        <v>0.5</v>
      </c>
      <c r="K9" s="41"/>
      <c r="L9" s="41">
        <f t="shared" ref="L9" si="16">IF(L7&gt;5.5,0.5,0)</f>
        <v>0</v>
      </c>
      <c r="M9" s="41"/>
      <c r="N9" s="41">
        <f t="shared" ref="N9" si="17">IF(N7&gt;5.5,0.5,0)</f>
        <v>0</v>
      </c>
      <c r="O9" s="41"/>
      <c r="P9" s="41">
        <f t="shared" ref="P9" si="18">IF(P7&gt;5.5,0.5,0)</f>
        <v>0</v>
      </c>
      <c r="Q9" s="41"/>
      <c r="R9" s="31">
        <f t="shared" si="6"/>
        <v>2</v>
      </c>
      <c r="T9" s="16" t="s">
        <v>26</v>
      </c>
      <c r="U9" s="5" t="s">
        <v>17</v>
      </c>
      <c r="V9" s="5">
        <v>2</v>
      </c>
      <c r="W9" s="5">
        <v>37.5</v>
      </c>
      <c r="X9" s="5">
        <v>112.5</v>
      </c>
      <c r="Y9" s="5" t="s">
        <v>35</v>
      </c>
      <c r="Z9" s="5"/>
      <c r="AA9" s="5"/>
    </row>
    <row r="10" spans="2:27" x14ac:dyDescent="0.25">
      <c r="B10" s="48"/>
      <c r="C10" s="3" t="s">
        <v>10</v>
      </c>
      <c r="D10" s="41">
        <f t="shared" ref="D10" si="19">D7-D8-D9</f>
        <v>7.5</v>
      </c>
      <c r="E10" s="41"/>
      <c r="F10" s="41">
        <f t="shared" ref="F10" si="20">F7-F8-F9</f>
        <v>10.999999999999998</v>
      </c>
      <c r="G10" s="41"/>
      <c r="H10" s="41">
        <f t="shared" ref="H10" si="21">H7-H8-H9</f>
        <v>10.999999999999998</v>
      </c>
      <c r="I10" s="41"/>
      <c r="J10" s="41">
        <f>J7-J8-J9</f>
        <v>6.9999999999999982</v>
      </c>
      <c r="K10" s="41"/>
      <c r="L10" s="41">
        <f t="shared" ref="L10" si="22">L7-L8-L9</f>
        <v>0</v>
      </c>
      <c r="M10" s="41"/>
      <c r="N10" s="41">
        <f t="shared" ref="N10" si="23">N7-N8-N9</f>
        <v>0</v>
      </c>
      <c r="O10" s="41"/>
      <c r="P10" s="41">
        <f t="shared" ref="P10" si="24">P7-P8-P9</f>
        <v>0</v>
      </c>
      <c r="Q10" s="41"/>
      <c r="R10" s="31">
        <f t="shared" si="6"/>
        <v>36.5</v>
      </c>
      <c r="T10" s="18" t="s">
        <v>28</v>
      </c>
      <c r="U10" s="5" t="s">
        <v>18</v>
      </c>
      <c r="V10" s="5">
        <v>2</v>
      </c>
      <c r="W10" s="5">
        <v>35.5</v>
      </c>
      <c r="X10" s="5">
        <v>150</v>
      </c>
      <c r="Y10" s="19">
        <v>5.6300000000000003E-2</v>
      </c>
      <c r="Z10" s="20">
        <v>141.5</v>
      </c>
      <c r="AA10" s="5"/>
    </row>
    <row r="11" spans="2:27" x14ac:dyDescent="0.25">
      <c r="B11" s="48"/>
      <c r="C11" s="3" t="s">
        <v>16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31">
        <f t="shared" si="6"/>
        <v>0</v>
      </c>
      <c r="T11" s="18" t="s">
        <v>29</v>
      </c>
      <c r="U11" s="5" t="s">
        <v>19</v>
      </c>
      <c r="V11" s="5">
        <v>3</v>
      </c>
      <c r="W11" s="5">
        <v>35.5</v>
      </c>
      <c r="X11" s="5">
        <v>187.5</v>
      </c>
      <c r="Y11" s="19">
        <v>5.6300000000000003E-2</v>
      </c>
      <c r="Z11" s="20">
        <v>177</v>
      </c>
    </row>
    <row r="12" spans="2:27" ht="15.75" thickBot="1" x14ac:dyDescent="0.3">
      <c r="B12" s="49"/>
      <c r="C12" s="4" t="s">
        <v>11</v>
      </c>
      <c r="D12" s="42">
        <f>D10+D8+D11</f>
        <v>7.5</v>
      </c>
      <c r="E12" s="42"/>
      <c r="F12" s="42">
        <f t="shared" ref="F12" si="25">F10+F8+F11</f>
        <v>11.499999999999998</v>
      </c>
      <c r="G12" s="42"/>
      <c r="H12" s="42">
        <f t="shared" ref="H12" si="26">H10+H8+H11</f>
        <v>11.499999999999998</v>
      </c>
      <c r="I12" s="42"/>
      <c r="J12" s="42">
        <f t="shared" ref="J12" si="27">J10+J8+J11</f>
        <v>6.9999999999999982</v>
      </c>
      <c r="K12" s="42"/>
      <c r="L12" s="42">
        <f t="shared" ref="L12" si="28">L10+L8+L11</f>
        <v>0</v>
      </c>
      <c r="M12" s="42"/>
      <c r="N12" s="42">
        <f t="shared" ref="N12" si="29">N10+N8+N11</f>
        <v>0</v>
      </c>
      <c r="O12" s="42"/>
      <c r="P12" s="42">
        <f t="shared" ref="P12" si="30">P10+P8+P11</f>
        <v>0</v>
      </c>
      <c r="Q12" s="42"/>
      <c r="R12" s="32">
        <f t="shared" si="6"/>
        <v>37.5</v>
      </c>
      <c r="T12" s="18" t="s">
        <v>30</v>
      </c>
      <c r="U12" s="5" t="s">
        <v>19</v>
      </c>
      <c r="V12" s="5">
        <v>3</v>
      </c>
      <c r="W12" s="5">
        <v>35.5</v>
      </c>
      <c r="X12" s="5">
        <v>187.5</v>
      </c>
      <c r="Y12" s="19">
        <v>5.6300000000000003E-2</v>
      </c>
      <c r="Z12" s="20">
        <v>177</v>
      </c>
    </row>
    <row r="13" spans="2:27" ht="15.75" thickBot="1" x14ac:dyDescent="0.3"/>
    <row r="14" spans="2:27" x14ac:dyDescent="0.25">
      <c r="C14" s="9" t="s">
        <v>15</v>
      </c>
      <c r="D14" s="10"/>
      <c r="E14" s="10"/>
      <c r="F14" s="22">
        <f>R10</f>
        <v>36.5</v>
      </c>
    </row>
    <row r="15" spans="2:27" x14ac:dyDescent="0.25">
      <c r="C15" s="11" t="s">
        <v>14</v>
      </c>
      <c r="D15" s="12"/>
      <c r="E15" s="12"/>
      <c r="F15" s="21">
        <f>R12</f>
        <v>37.5</v>
      </c>
    </row>
    <row r="16" spans="2:27" x14ac:dyDescent="0.25">
      <c r="C16" s="11" t="s">
        <v>22</v>
      </c>
      <c r="D16" s="12"/>
      <c r="E16" s="12"/>
      <c r="F16" s="13">
        <v>0</v>
      </c>
    </row>
    <row r="17" spans="3:6" ht="15.75" thickBot="1" x14ac:dyDescent="0.3">
      <c r="C17" s="14"/>
      <c r="D17" s="15"/>
      <c r="E17" s="15" t="s">
        <v>23</v>
      </c>
      <c r="F17" s="24">
        <f>F15+F16</f>
        <v>37.5</v>
      </c>
    </row>
  </sheetData>
  <mergeCells count="52">
    <mergeCell ref="P11:Q11"/>
    <mergeCell ref="D12:E12"/>
    <mergeCell ref="F12:G12"/>
    <mergeCell ref="H12:I12"/>
    <mergeCell ref="J12:K12"/>
    <mergeCell ref="L12:M12"/>
    <mergeCell ref="N12:O12"/>
    <mergeCell ref="P12:Q12"/>
    <mergeCell ref="D11:E11"/>
    <mergeCell ref="F11:G11"/>
    <mergeCell ref="H11:I11"/>
    <mergeCell ref="J11:K11"/>
    <mergeCell ref="L11:M11"/>
    <mergeCell ref="N11:O11"/>
    <mergeCell ref="P9:Q9"/>
    <mergeCell ref="D10:E10"/>
    <mergeCell ref="F10:G10"/>
    <mergeCell ref="H10:I10"/>
    <mergeCell ref="J10:K10"/>
    <mergeCell ref="L10:M10"/>
    <mergeCell ref="N10:O10"/>
    <mergeCell ref="P10:Q10"/>
    <mergeCell ref="D9:E9"/>
    <mergeCell ref="F9:G9"/>
    <mergeCell ref="H9:I9"/>
    <mergeCell ref="J9:K9"/>
    <mergeCell ref="L9:M9"/>
    <mergeCell ref="N9:O9"/>
    <mergeCell ref="P7:Q7"/>
    <mergeCell ref="D8:E8"/>
    <mergeCell ref="F8:G8"/>
    <mergeCell ref="H8:I8"/>
    <mergeCell ref="J8:K8"/>
    <mergeCell ref="L8:M8"/>
    <mergeCell ref="N8:O8"/>
    <mergeCell ref="P8:Q8"/>
    <mergeCell ref="N5:O5"/>
    <mergeCell ref="P5:Q5"/>
    <mergeCell ref="R5:R6"/>
    <mergeCell ref="B6:B12"/>
    <mergeCell ref="D7:E7"/>
    <mergeCell ref="F7:G7"/>
    <mergeCell ref="H7:I7"/>
    <mergeCell ref="J7:K7"/>
    <mergeCell ref="L7:M7"/>
    <mergeCell ref="N7:O7"/>
    <mergeCell ref="B5:C5"/>
    <mergeCell ref="D5:E5"/>
    <mergeCell ref="F5:G5"/>
    <mergeCell ref="H5:I5"/>
    <mergeCell ref="J5:K5"/>
    <mergeCell ref="L5:M5"/>
  </mergeCells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9DD43-EF14-41C4-B539-3F044C4E02E9}">
  <sheetPr>
    <pageSetUpPr fitToPage="1"/>
  </sheetPr>
  <dimension ref="B1:AA25"/>
  <sheetViews>
    <sheetView zoomScaleNormal="100" workbookViewId="0">
      <selection activeCell="I22" sqref="I22"/>
    </sheetView>
  </sheetViews>
  <sheetFormatPr baseColWidth="10" defaultRowHeight="15" x14ac:dyDescent="0.25"/>
  <cols>
    <col min="1" max="1" width="4" customWidth="1"/>
    <col min="2" max="2" width="5.85546875" bestFit="1" customWidth="1"/>
    <col min="3" max="3" width="22.85546875" customWidth="1"/>
    <col min="4" max="5" width="5.5703125" bestFit="1" customWidth="1"/>
    <col min="6" max="6" width="6.5703125" bestFit="1" customWidth="1"/>
    <col min="7" max="17" width="5.5703125" bestFit="1" customWidth="1"/>
    <col min="18" max="18" width="9.140625" bestFit="1" customWidth="1"/>
    <col min="19" max="19" width="6" customWidth="1"/>
    <col min="20" max="20" width="13.42578125" bestFit="1" customWidth="1"/>
    <col min="21" max="21" width="10.28515625" bestFit="1" customWidth="1"/>
    <col min="22" max="22" width="12.7109375" bestFit="1" customWidth="1"/>
    <col min="23" max="23" width="14.42578125" bestFit="1" customWidth="1"/>
    <col min="24" max="24" width="18.5703125" bestFit="1" customWidth="1"/>
    <col min="25" max="25" width="16.28515625" bestFit="1" customWidth="1"/>
    <col min="26" max="26" width="17.28515625" bestFit="1" customWidth="1"/>
  </cols>
  <sheetData>
    <row r="1" spans="2:27" ht="26.25" x14ac:dyDescent="0.4">
      <c r="B1" s="6" t="s">
        <v>20</v>
      </c>
    </row>
    <row r="3" spans="2:27" x14ac:dyDescent="0.25">
      <c r="B3" s="7" t="s">
        <v>39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2:27" ht="15.75" thickBot="1" x14ac:dyDescent="0.3"/>
    <row r="5" spans="2:27" ht="15.75" thickBot="1" x14ac:dyDescent="0.3">
      <c r="B5" s="45"/>
      <c r="C5" s="46"/>
      <c r="D5" s="44" t="s">
        <v>0</v>
      </c>
      <c r="E5" s="44"/>
      <c r="F5" s="44" t="s">
        <v>2</v>
      </c>
      <c r="G5" s="44"/>
      <c r="H5" s="44" t="s">
        <v>1</v>
      </c>
      <c r="I5" s="44"/>
      <c r="J5" s="44" t="s">
        <v>2</v>
      </c>
      <c r="K5" s="44"/>
      <c r="L5" s="44" t="s">
        <v>3</v>
      </c>
      <c r="M5" s="44"/>
      <c r="N5" s="44" t="s">
        <v>4</v>
      </c>
      <c r="O5" s="44"/>
      <c r="P5" s="44" t="s">
        <v>5</v>
      </c>
      <c r="Q5" s="44"/>
      <c r="R5" s="47"/>
      <c r="T5" t="s">
        <v>31</v>
      </c>
      <c r="U5" t="s">
        <v>32</v>
      </c>
      <c r="V5" t="s">
        <v>37</v>
      </c>
      <c r="W5" t="s">
        <v>34</v>
      </c>
      <c r="X5" t="s">
        <v>38</v>
      </c>
      <c r="Y5" t="s">
        <v>22</v>
      </c>
      <c r="Z5" t="s">
        <v>36</v>
      </c>
    </row>
    <row r="6" spans="2:27" ht="15.75" thickBot="1" x14ac:dyDescent="0.3">
      <c r="B6" s="48" t="s">
        <v>6</v>
      </c>
      <c r="C6" s="26" t="s">
        <v>7</v>
      </c>
      <c r="D6" s="33">
        <v>0.29166666666666669</v>
      </c>
      <c r="E6" s="34">
        <v>0.79166666666666663</v>
      </c>
      <c r="F6" s="34">
        <v>0.29166666666666669</v>
      </c>
      <c r="G6" s="34">
        <v>0.79166666666666663</v>
      </c>
      <c r="H6" s="34">
        <v>0.29166666666666669</v>
      </c>
      <c r="I6" s="34">
        <v>0.79166666666666663</v>
      </c>
      <c r="J6" s="34">
        <v>0.29166666666666669</v>
      </c>
      <c r="K6" s="34">
        <v>0.79166666666666663</v>
      </c>
      <c r="L6" s="34">
        <v>0.29166666666666669</v>
      </c>
      <c r="M6" s="34">
        <v>0.79166666666666663</v>
      </c>
      <c r="N6" s="34">
        <v>0.29166666666666669</v>
      </c>
      <c r="O6" s="34">
        <v>0.79166666666666663</v>
      </c>
      <c r="P6" s="34">
        <v>0.29166666666666669</v>
      </c>
      <c r="Q6" s="34">
        <v>0.79166666666666663</v>
      </c>
      <c r="R6" s="40"/>
      <c r="T6" s="17" t="s">
        <v>27</v>
      </c>
      <c r="U6" s="5" t="s">
        <v>33</v>
      </c>
      <c r="V6" s="5">
        <v>1</v>
      </c>
      <c r="W6" s="5">
        <v>37.5</v>
      </c>
      <c r="X6" s="5">
        <v>37.5</v>
      </c>
      <c r="Y6" s="5" t="s">
        <v>35</v>
      </c>
    </row>
    <row r="7" spans="2:27" x14ac:dyDescent="0.25">
      <c r="B7" s="48"/>
      <c r="C7" s="3" t="s">
        <v>8</v>
      </c>
      <c r="D7" s="43">
        <f t="shared" ref="D7" si="0">(E6-D6-INT(E6-D6))*24</f>
        <v>11.999999999999998</v>
      </c>
      <c r="E7" s="43"/>
      <c r="F7" s="43">
        <f t="shared" ref="F7" si="1">(G6-F6-INT(G6-F6))*24</f>
        <v>11.999999999999998</v>
      </c>
      <c r="G7" s="43"/>
      <c r="H7" s="43">
        <f t="shared" ref="H7" si="2">(I6-H6-INT(I6-H6))*24</f>
        <v>11.999999999999998</v>
      </c>
      <c r="I7" s="43"/>
      <c r="J7" s="43">
        <f>(K6-J6-INT(K6-J6))*24</f>
        <v>11.999999999999998</v>
      </c>
      <c r="K7" s="43"/>
      <c r="L7" s="43">
        <f t="shared" ref="L7" si="3">(M6-L6-INT(M6-L6))*24</f>
        <v>11.999999999999998</v>
      </c>
      <c r="M7" s="43"/>
      <c r="N7" s="43">
        <f t="shared" ref="N7" si="4">(O6-N6-INT(O6-N6))*24</f>
        <v>11.999999999999998</v>
      </c>
      <c r="O7" s="43"/>
      <c r="P7" s="43">
        <f t="shared" ref="P7" si="5">(Q6-P6-INT(Q6-P6))*24</f>
        <v>11.999999999999998</v>
      </c>
      <c r="Q7" s="43"/>
      <c r="R7" s="31">
        <f t="shared" ref="R7:R12" si="6">SUM(D7:Q7)</f>
        <v>83.999999999999986</v>
      </c>
      <c r="S7" s="2"/>
      <c r="T7" s="16" t="s">
        <v>24</v>
      </c>
      <c r="U7" s="5" t="s">
        <v>17</v>
      </c>
      <c r="V7" s="5">
        <v>2</v>
      </c>
      <c r="W7" s="5">
        <v>37.5</v>
      </c>
      <c r="X7" s="5">
        <v>112.5</v>
      </c>
      <c r="Y7" s="5" t="s">
        <v>35</v>
      </c>
      <c r="AA7" s="5"/>
    </row>
    <row r="8" spans="2:27" x14ac:dyDescent="0.25">
      <c r="B8" s="48"/>
      <c r="C8" s="3" t="s">
        <v>9</v>
      </c>
      <c r="D8" s="41">
        <f>IF(D7&gt;10,0.5,0)</f>
        <v>0.5</v>
      </c>
      <c r="E8" s="41"/>
      <c r="F8" s="41">
        <f t="shared" ref="F8" si="7">IF(F7&gt;10,0.5,0)</f>
        <v>0.5</v>
      </c>
      <c r="G8" s="41"/>
      <c r="H8" s="41">
        <f t="shared" ref="H8" si="8">IF(H7&gt;10,0.5,0)</f>
        <v>0.5</v>
      </c>
      <c r="I8" s="41"/>
      <c r="J8" s="41">
        <f t="shared" ref="J8" si="9">IF(J7&gt;10,0.5,0)</f>
        <v>0.5</v>
      </c>
      <c r="K8" s="41"/>
      <c r="L8" s="41">
        <f t="shared" ref="L8" si="10">IF(L7&gt;10,0.5,0)</f>
        <v>0.5</v>
      </c>
      <c r="M8" s="41"/>
      <c r="N8" s="41">
        <f t="shared" ref="N8" si="11">IF(N7&gt;10,0.5,0)</f>
        <v>0.5</v>
      </c>
      <c r="O8" s="41"/>
      <c r="P8" s="41">
        <f t="shared" ref="P8" si="12">IF(P7&gt;10,0.5,0)</f>
        <v>0.5</v>
      </c>
      <c r="Q8" s="41"/>
      <c r="R8" s="31">
        <f t="shared" si="6"/>
        <v>3.5</v>
      </c>
      <c r="S8" s="2"/>
      <c r="T8" s="16" t="s">
        <v>25</v>
      </c>
      <c r="U8" s="5" t="s">
        <v>17</v>
      </c>
      <c r="V8" s="5">
        <v>2</v>
      </c>
      <c r="W8" s="5">
        <v>37.5</v>
      </c>
      <c r="X8" s="5">
        <v>112.5</v>
      </c>
      <c r="Y8" s="5" t="s">
        <v>35</v>
      </c>
      <c r="AA8" s="5"/>
    </row>
    <row r="9" spans="2:27" x14ac:dyDescent="0.25">
      <c r="B9" s="48"/>
      <c r="C9" s="3" t="s">
        <v>13</v>
      </c>
      <c r="D9" s="41">
        <f t="shared" ref="D9" si="13">IF(D7&gt;5.5,0.5,0)</f>
        <v>0.5</v>
      </c>
      <c r="E9" s="41"/>
      <c r="F9" s="41">
        <f t="shared" ref="F9" si="14">IF(F7&gt;5.5,0.5,0)</f>
        <v>0.5</v>
      </c>
      <c r="G9" s="41"/>
      <c r="H9" s="41">
        <f t="shared" ref="H9" si="15">IF(H7&gt;5.5,0.5,0)</f>
        <v>0.5</v>
      </c>
      <c r="I9" s="41"/>
      <c r="J9" s="41">
        <f>IF(J7&gt;5.5,0.5,0)</f>
        <v>0.5</v>
      </c>
      <c r="K9" s="41"/>
      <c r="L9" s="41">
        <f t="shared" ref="L9" si="16">IF(L7&gt;5.5,0.5,0)</f>
        <v>0.5</v>
      </c>
      <c r="M9" s="41"/>
      <c r="N9" s="41">
        <f t="shared" ref="N9" si="17">IF(N7&gt;5.5,0.5,0)</f>
        <v>0.5</v>
      </c>
      <c r="O9" s="41"/>
      <c r="P9" s="41">
        <f t="shared" ref="P9" si="18">IF(P7&gt;5.5,0.5,0)</f>
        <v>0.5</v>
      </c>
      <c r="Q9" s="41"/>
      <c r="R9" s="31">
        <f t="shared" si="6"/>
        <v>3.5</v>
      </c>
      <c r="T9" s="16" t="s">
        <v>26</v>
      </c>
      <c r="U9" s="5" t="s">
        <v>17</v>
      </c>
      <c r="V9" s="5">
        <v>2</v>
      </c>
      <c r="W9" s="5">
        <v>37.5</v>
      </c>
      <c r="X9" s="5">
        <v>112.5</v>
      </c>
      <c r="Y9" s="5" t="s">
        <v>35</v>
      </c>
      <c r="Z9" s="5"/>
      <c r="AA9" s="5"/>
    </row>
    <row r="10" spans="2:27" x14ac:dyDescent="0.25">
      <c r="B10" s="48"/>
      <c r="C10" s="3" t="s">
        <v>10</v>
      </c>
      <c r="D10" s="41">
        <f t="shared" ref="D10" si="19">D7-D8-D9</f>
        <v>10.999999999999998</v>
      </c>
      <c r="E10" s="41"/>
      <c r="F10" s="41">
        <f t="shared" ref="F10" si="20">F7-F8-F9</f>
        <v>10.999999999999998</v>
      </c>
      <c r="G10" s="41"/>
      <c r="H10" s="41">
        <f t="shared" ref="H10" si="21">H7-H8-H9</f>
        <v>10.999999999999998</v>
      </c>
      <c r="I10" s="41"/>
      <c r="J10" s="41">
        <f>J7-J8-J9</f>
        <v>10.999999999999998</v>
      </c>
      <c r="K10" s="41"/>
      <c r="L10" s="41">
        <f t="shared" ref="L10" si="22">L7-L8-L9</f>
        <v>10.999999999999998</v>
      </c>
      <c r="M10" s="41"/>
      <c r="N10" s="41">
        <f t="shared" ref="N10" si="23">N7-N8-N9</f>
        <v>10.999999999999998</v>
      </c>
      <c r="O10" s="41"/>
      <c r="P10" s="41">
        <f t="shared" ref="P10" si="24">P7-P8-P9</f>
        <v>10.999999999999998</v>
      </c>
      <c r="Q10" s="41"/>
      <c r="R10" s="31">
        <f t="shared" si="6"/>
        <v>76.999999999999986</v>
      </c>
      <c r="T10" s="18" t="s">
        <v>28</v>
      </c>
      <c r="U10" s="5" t="s">
        <v>18</v>
      </c>
      <c r="V10" s="5">
        <v>2</v>
      </c>
      <c r="W10" s="5">
        <v>35.5</v>
      </c>
      <c r="X10" s="5">
        <v>150</v>
      </c>
      <c r="Y10" s="19">
        <v>5.6300000000000003E-2</v>
      </c>
      <c r="Z10" s="20">
        <v>141.5</v>
      </c>
      <c r="AA10" s="5"/>
    </row>
    <row r="11" spans="2:27" x14ac:dyDescent="0.25">
      <c r="B11" s="48"/>
      <c r="C11" s="3" t="s">
        <v>16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31">
        <f t="shared" si="6"/>
        <v>0</v>
      </c>
      <c r="T11" s="18" t="s">
        <v>29</v>
      </c>
      <c r="U11" s="5" t="s">
        <v>19</v>
      </c>
      <c r="V11" s="5">
        <v>3</v>
      </c>
      <c r="W11" s="5">
        <v>35.5</v>
      </c>
      <c r="X11" s="5">
        <v>187.5</v>
      </c>
      <c r="Y11" s="19">
        <v>5.6300000000000003E-2</v>
      </c>
      <c r="Z11" s="20">
        <v>177</v>
      </c>
    </row>
    <row r="12" spans="2:27" x14ac:dyDescent="0.25">
      <c r="B12" s="48"/>
      <c r="C12" s="3" t="s">
        <v>11</v>
      </c>
      <c r="D12" s="41">
        <f>D10+D8+D11</f>
        <v>11.499999999999998</v>
      </c>
      <c r="E12" s="41"/>
      <c r="F12" s="41">
        <f t="shared" ref="F12" si="25">F10+F8+F11</f>
        <v>11.499999999999998</v>
      </c>
      <c r="G12" s="41"/>
      <c r="H12" s="41">
        <f t="shared" ref="H12" si="26">H10+H8+H11</f>
        <v>11.499999999999998</v>
      </c>
      <c r="I12" s="41"/>
      <c r="J12" s="41">
        <f t="shared" ref="J12" si="27">J10+J8+J11</f>
        <v>11.499999999999998</v>
      </c>
      <c r="K12" s="41"/>
      <c r="L12" s="41">
        <f t="shared" ref="L12" si="28">L10+L8+L11</f>
        <v>11.499999999999998</v>
      </c>
      <c r="M12" s="41"/>
      <c r="N12" s="41">
        <f t="shared" ref="N12" si="29">N10+N8+N11</f>
        <v>11.499999999999998</v>
      </c>
      <c r="O12" s="41"/>
      <c r="P12" s="41">
        <f t="shared" ref="P12" si="30">P10+P8+P11</f>
        <v>11.499999999999998</v>
      </c>
      <c r="Q12" s="41"/>
      <c r="R12" s="31">
        <f t="shared" si="6"/>
        <v>80.499999999999986</v>
      </c>
      <c r="T12" s="18" t="s">
        <v>30</v>
      </c>
      <c r="U12" s="5" t="s">
        <v>19</v>
      </c>
      <c r="V12" s="5">
        <v>3</v>
      </c>
      <c r="W12" s="5">
        <v>35.5</v>
      </c>
      <c r="X12" s="5">
        <v>187.5</v>
      </c>
      <c r="Y12" s="19">
        <v>5.6300000000000003E-2</v>
      </c>
      <c r="Z12" s="20">
        <v>177</v>
      </c>
    </row>
    <row r="13" spans="2:27" ht="15.75" thickBot="1" x14ac:dyDescent="0.3">
      <c r="B13" s="37"/>
      <c r="C13" s="38"/>
      <c r="D13" s="36" t="s">
        <v>0</v>
      </c>
      <c r="E13" s="36"/>
      <c r="F13" s="36" t="s">
        <v>2</v>
      </c>
      <c r="G13" s="36"/>
      <c r="H13" s="36" t="s">
        <v>1</v>
      </c>
      <c r="I13" s="36"/>
      <c r="J13" s="36" t="s">
        <v>2</v>
      </c>
      <c r="K13" s="36"/>
      <c r="L13" s="36" t="s">
        <v>3</v>
      </c>
      <c r="M13" s="36"/>
      <c r="N13" s="36" t="s">
        <v>4</v>
      </c>
      <c r="O13" s="36"/>
      <c r="P13" s="36" t="s">
        <v>5</v>
      </c>
      <c r="Q13" s="36"/>
      <c r="R13" s="39"/>
      <c r="T13" s="18"/>
      <c r="U13" s="5"/>
      <c r="V13" s="5"/>
      <c r="W13" s="5"/>
      <c r="X13" s="5"/>
      <c r="Y13" s="19"/>
      <c r="Z13" s="20"/>
    </row>
    <row r="14" spans="2:27" ht="15.75" thickBot="1" x14ac:dyDescent="0.3">
      <c r="B14" s="48" t="s">
        <v>12</v>
      </c>
      <c r="C14" s="26" t="s">
        <v>7</v>
      </c>
      <c r="D14" s="33">
        <v>0.29166666666666669</v>
      </c>
      <c r="E14" s="34">
        <v>0.79166666666666663</v>
      </c>
      <c r="F14" s="34">
        <v>0.29166666666666669</v>
      </c>
      <c r="G14" s="34">
        <v>0.79166666666666663</v>
      </c>
      <c r="H14" s="34">
        <v>0.29166666666666669</v>
      </c>
      <c r="I14" s="34">
        <v>0.79166666666666663</v>
      </c>
      <c r="J14" s="34">
        <v>0.29166666666666669</v>
      </c>
      <c r="K14" s="34">
        <v>0.79166666666666663</v>
      </c>
      <c r="L14" s="34">
        <v>0.29166666666666669</v>
      </c>
      <c r="M14" s="34">
        <v>0.79166666666666663</v>
      </c>
      <c r="N14" s="34">
        <v>0.29166666666666669</v>
      </c>
      <c r="O14" s="34">
        <v>0.79166666666666663</v>
      </c>
      <c r="P14" s="34">
        <v>0.29166666666666669</v>
      </c>
      <c r="Q14" s="34">
        <v>0.79166666666666663</v>
      </c>
      <c r="R14" s="40"/>
    </row>
    <row r="15" spans="2:27" x14ac:dyDescent="0.25">
      <c r="B15" s="48"/>
      <c r="C15" s="3" t="s">
        <v>8</v>
      </c>
      <c r="D15" s="43">
        <f>(E14-D14-INT(E14-D14))*24</f>
        <v>11.999999999999998</v>
      </c>
      <c r="E15" s="43"/>
      <c r="F15" s="43">
        <f>(G14-F14-INT(G14-F14))*24</f>
        <v>11.999999999999998</v>
      </c>
      <c r="G15" s="43"/>
      <c r="H15" s="43">
        <f>(I14-H14-INT(I14-H14))*24</f>
        <v>11.999999999999998</v>
      </c>
      <c r="I15" s="43"/>
      <c r="J15" s="43">
        <f>(K14-J14-INT(K14-J14))*24</f>
        <v>11.999999999999998</v>
      </c>
      <c r="K15" s="43"/>
      <c r="L15" s="43">
        <f>(M14-L14-INT(M14-L14))*24</f>
        <v>11.999999999999998</v>
      </c>
      <c r="M15" s="43"/>
      <c r="N15" s="43">
        <f>(O14-N14-INT(O14-N14))*24</f>
        <v>11.999999999999998</v>
      </c>
      <c r="O15" s="43"/>
      <c r="P15" s="43">
        <f>(Q14-P14-INT(Q14-P14))*24</f>
        <v>11.999999999999998</v>
      </c>
      <c r="Q15" s="43"/>
      <c r="R15" s="31">
        <f t="shared" ref="R15:R20" si="31">SUM(D15:Q15)</f>
        <v>83.999999999999986</v>
      </c>
    </row>
    <row r="16" spans="2:27" x14ac:dyDescent="0.25">
      <c r="B16" s="48"/>
      <c r="C16" s="3" t="s">
        <v>9</v>
      </c>
      <c r="D16" s="41">
        <f>IF(D15&gt;10,0.5,0)</f>
        <v>0.5</v>
      </c>
      <c r="E16" s="41"/>
      <c r="F16" s="41">
        <f t="shared" ref="F16" si="32">IF(F15&gt;10,0.5,0)</f>
        <v>0.5</v>
      </c>
      <c r="G16" s="41"/>
      <c r="H16" s="41">
        <f t="shared" ref="H16" si="33">IF(H15&gt;10,0.5,0)</f>
        <v>0.5</v>
      </c>
      <c r="I16" s="41"/>
      <c r="J16" s="41">
        <f t="shared" ref="J16" si="34">IF(J15&gt;10,0.5,0)</f>
        <v>0.5</v>
      </c>
      <c r="K16" s="41"/>
      <c r="L16" s="41">
        <f t="shared" ref="L16" si="35">IF(L15&gt;10,0.5,0)</f>
        <v>0.5</v>
      </c>
      <c r="M16" s="41"/>
      <c r="N16" s="41">
        <f t="shared" ref="N16" si="36">IF(N15&gt;10.5,0.5,0)</f>
        <v>0.5</v>
      </c>
      <c r="O16" s="41"/>
      <c r="P16" s="41">
        <f t="shared" ref="P16" si="37">IF(P15&gt;10.5,0.5,0)</f>
        <v>0.5</v>
      </c>
      <c r="Q16" s="41"/>
      <c r="R16" s="31">
        <f t="shared" si="31"/>
        <v>3.5</v>
      </c>
    </row>
    <row r="17" spans="2:18" x14ac:dyDescent="0.25">
      <c r="B17" s="48"/>
      <c r="C17" s="3" t="s">
        <v>13</v>
      </c>
      <c r="D17" s="41">
        <f t="shared" ref="D17" si="38">IF(D15&gt;5.5,0.5,0)</f>
        <v>0.5</v>
      </c>
      <c r="E17" s="41"/>
      <c r="F17" s="41">
        <f t="shared" ref="F17" si="39">IF(F15&gt;5.5,0.5,0)</f>
        <v>0.5</v>
      </c>
      <c r="G17" s="41"/>
      <c r="H17" s="41">
        <f t="shared" ref="H17" si="40">IF(H15&gt;5.5,0.5,0)</f>
        <v>0.5</v>
      </c>
      <c r="I17" s="41"/>
      <c r="J17" s="41">
        <f>IF(J15&gt;5.5,0.5,0)</f>
        <v>0.5</v>
      </c>
      <c r="K17" s="41"/>
      <c r="L17" s="41">
        <f t="shared" ref="L17" si="41">IF(L15&gt;5.5,0.5,0)</f>
        <v>0.5</v>
      </c>
      <c r="M17" s="41"/>
      <c r="N17" s="41">
        <f t="shared" ref="N17" si="42">IF(N15&gt;5.5,0.5,0)</f>
        <v>0.5</v>
      </c>
      <c r="O17" s="41"/>
      <c r="P17" s="41">
        <f t="shared" ref="P17" si="43">IF(P15&gt;5.5,0.5,0)</f>
        <v>0.5</v>
      </c>
      <c r="Q17" s="41"/>
      <c r="R17" s="31">
        <f t="shared" si="31"/>
        <v>3.5</v>
      </c>
    </row>
    <row r="18" spans="2:18" x14ac:dyDescent="0.25">
      <c r="B18" s="48"/>
      <c r="C18" s="3" t="s">
        <v>10</v>
      </c>
      <c r="D18" s="41">
        <f t="shared" ref="D18" si="44">D15-D16-D17</f>
        <v>10.999999999999998</v>
      </c>
      <c r="E18" s="41"/>
      <c r="F18" s="41">
        <f t="shared" ref="F18" si="45">F15-F16-F17</f>
        <v>10.999999999999998</v>
      </c>
      <c r="G18" s="41"/>
      <c r="H18" s="41">
        <f t="shared" ref="H18" si="46">H15-H16-H17</f>
        <v>10.999999999999998</v>
      </c>
      <c r="I18" s="41"/>
      <c r="J18" s="41">
        <f>J15-J16-J17</f>
        <v>10.999999999999998</v>
      </c>
      <c r="K18" s="41"/>
      <c r="L18" s="41">
        <f t="shared" ref="L18" si="47">L15-L16-L17</f>
        <v>10.999999999999998</v>
      </c>
      <c r="M18" s="41"/>
      <c r="N18" s="41">
        <f t="shared" ref="N18" si="48">N15-N16-N17</f>
        <v>10.999999999999998</v>
      </c>
      <c r="O18" s="41"/>
      <c r="P18" s="41">
        <f t="shared" ref="P18" si="49">P15-P16-P17</f>
        <v>10.999999999999998</v>
      </c>
      <c r="Q18" s="41"/>
      <c r="R18" s="31">
        <f t="shared" si="31"/>
        <v>76.999999999999986</v>
      </c>
    </row>
    <row r="19" spans="2:18" x14ac:dyDescent="0.25">
      <c r="B19" s="48"/>
      <c r="C19" s="1" t="s">
        <v>16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31">
        <f t="shared" si="31"/>
        <v>0</v>
      </c>
    </row>
    <row r="20" spans="2:18" ht="15.75" thickBot="1" x14ac:dyDescent="0.3">
      <c r="B20" s="49"/>
      <c r="C20" s="4" t="s">
        <v>11</v>
      </c>
      <c r="D20" s="42">
        <f>D18+D16+D19</f>
        <v>11.499999999999998</v>
      </c>
      <c r="E20" s="42"/>
      <c r="F20" s="42">
        <f t="shared" ref="F20" si="50">F18+F16+F19</f>
        <v>11.499999999999998</v>
      </c>
      <c r="G20" s="42"/>
      <c r="H20" s="42">
        <f t="shared" ref="H20" si="51">H18+H16+H19</f>
        <v>11.499999999999998</v>
      </c>
      <c r="I20" s="42"/>
      <c r="J20" s="42">
        <f t="shared" ref="J20" si="52">J18+J16+J19</f>
        <v>11.499999999999998</v>
      </c>
      <c r="K20" s="42"/>
      <c r="L20" s="42">
        <f t="shared" ref="L20" si="53">L18+L16+L19</f>
        <v>11.499999999999998</v>
      </c>
      <c r="M20" s="42"/>
      <c r="N20" s="42">
        <f t="shared" ref="N20" si="54">N18+N16+N19</f>
        <v>11.499999999999998</v>
      </c>
      <c r="O20" s="42"/>
      <c r="P20" s="42">
        <f t="shared" ref="P20" si="55">P18+P16+P19</f>
        <v>11.499999999999998</v>
      </c>
      <c r="Q20" s="42"/>
      <c r="R20" s="32">
        <f t="shared" si="31"/>
        <v>80.499999999999986</v>
      </c>
    </row>
    <row r="21" spans="2:18" ht="15.75" thickBot="1" x14ac:dyDescent="0.3"/>
    <row r="22" spans="2:18" x14ac:dyDescent="0.25">
      <c r="C22" s="9" t="s">
        <v>15</v>
      </c>
      <c r="D22" s="10"/>
      <c r="E22" s="10"/>
      <c r="F22" s="23">
        <f>R10+R18</f>
        <v>153.99999999999997</v>
      </c>
      <c r="K22" s="50" t="s">
        <v>40</v>
      </c>
      <c r="L22" s="50"/>
      <c r="M22" s="50"/>
      <c r="N22" s="50"/>
      <c r="O22" s="50"/>
      <c r="P22" s="50"/>
      <c r="Q22" s="50"/>
    </row>
    <row r="23" spans="2:18" x14ac:dyDescent="0.25">
      <c r="C23" s="11" t="s">
        <v>14</v>
      </c>
      <c r="D23" s="12"/>
      <c r="E23" s="12"/>
      <c r="F23" s="21">
        <f>R12+R20</f>
        <v>160.99999999999997</v>
      </c>
    </row>
    <row r="24" spans="2:18" x14ac:dyDescent="0.25">
      <c r="C24" s="11" t="s">
        <v>22</v>
      </c>
      <c r="D24" s="12"/>
      <c r="E24" s="12"/>
      <c r="F24" s="13">
        <v>8.5</v>
      </c>
    </row>
    <row r="25" spans="2:18" ht="15.75" thickBot="1" x14ac:dyDescent="0.3">
      <c r="C25" s="14"/>
      <c r="D25" s="15"/>
      <c r="E25" s="15" t="s">
        <v>23</v>
      </c>
      <c r="F25" s="24">
        <f>F23+F24</f>
        <v>169.49999999999997</v>
      </c>
    </row>
  </sheetData>
  <mergeCells count="104">
    <mergeCell ref="P19:Q19"/>
    <mergeCell ref="D20:E20"/>
    <mergeCell ref="F20:G20"/>
    <mergeCell ref="H20:I20"/>
    <mergeCell ref="J20:K20"/>
    <mergeCell ref="L20:M20"/>
    <mergeCell ref="N20:O20"/>
    <mergeCell ref="P20:Q20"/>
    <mergeCell ref="D19:E19"/>
    <mergeCell ref="F19:G19"/>
    <mergeCell ref="H19:I19"/>
    <mergeCell ref="J19:K19"/>
    <mergeCell ref="L19:M19"/>
    <mergeCell ref="N19:O19"/>
    <mergeCell ref="P17:Q17"/>
    <mergeCell ref="D18:E18"/>
    <mergeCell ref="F18:G18"/>
    <mergeCell ref="H18:I18"/>
    <mergeCell ref="J18:K18"/>
    <mergeCell ref="L18:M18"/>
    <mergeCell ref="N18:O18"/>
    <mergeCell ref="P18:Q18"/>
    <mergeCell ref="D17:E17"/>
    <mergeCell ref="F17:G17"/>
    <mergeCell ref="H17:I17"/>
    <mergeCell ref="J17:K17"/>
    <mergeCell ref="L17:M17"/>
    <mergeCell ref="N17:O17"/>
    <mergeCell ref="P15:Q15"/>
    <mergeCell ref="D16:E16"/>
    <mergeCell ref="F16:G16"/>
    <mergeCell ref="H16:I16"/>
    <mergeCell ref="J16:K16"/>
    <mergeCell ref="L16:M16"/>
    <mergeCell ref="N16:O16"/>
    <mergeCell ref="P16:Q16"/>
    <mergeCell ref="N13:O13"/>
    <mergeCell ref="P13:Q13"/>
    <mergeCell ref="R13:R14"/>
    <mergeCell ref="B14:B20"/>
    <mergeCell ref="D15:E15"/>
    <mergeCell ref="F15:G15"/>
    <mergeCell ref="H15:I15"/>
    <mergeCell ref="J15:K15"/>
    <mergeCell ref="L15:M15"/>
    <mergeCell ref="N15:O15"/>
    <mergeCell ref="B13:C13"/>
    <mergeCell ref="D13:E13"/>
    <mergeCell ref="F13:G13"/>
    <mergeCell ref="H13:I13"/>
    <mergeCell ref="J13:K13"/>
    <mergeCell ref="L13:M13"/>
    <mergeCell ref="P11:Q11"/>
    <mergeCell ref="D12:E12"/>
    <mergeCell ref="F12:G12"/>
    <mergeCell ref="H12:I12"/>
    <mergeCell ref="J12:K12"/>
    <mergeCell ref="L12:M12"/>
    <mergeCell ref="N12:O12"/>
    <mergeCell ref="P12:Q12"/>
    <mergeCell ref="D11:E11"/>
    <mergeCell ref="F11:G11"/>
    <mergeCell ref="H11:I11"/>
    <mergeCell ref="J11:K11"/>
    <mergeCell ref="L11:M11"/>
    <mergeCell ref="N11:O11"/>
    <mergeCell ref="P9:Q9"/>
    <mergeCell ref="D10:E10"/>
    <mergeCell ref="F10:G10"/>
    <mergeCell ref="H10:I10"/>
    <mergeCell ref="J10:K10"/>
    <mergeCell ref="L10:M10"/>
    <mergeCell ref="N10:O10"/>
    <mergeCell ref="P10:Q10"/>
    <mergeCell ref="D9:E9"/>
    <mergeCell ref="F9:G9"/>
    <mergeCell ref="H9:I9"/>
    <mergeCell ref="J9:K9"/>
    <mergeCell ref="L9:M9"/>
    <mergeCell ref="N9:O9"/>
    <mergeCell ref="P7:Q7"/>
    <mergeCell ref="D8:E8"/>
    <mergeCell ref="F8:G8"/>
    <mergeCell ref="H8:I8"/>
    <mergeCell ref="J8:K8"/>
    <mergeCell ref="L8:M8"/>
    <mergeCell ref="N8:O8"/>
    <mergeCell ref="P8:Q8"/>
    <mergeCell ref="N5:O5"/>
    <mergeCell ref="P5:Q5"/>
    <mergeCell ref="R5:R6"/>
    <mergeCell ref="B6:B12"/>
    <mergeCell ref="D7:E7"/>
    <mergeCell ref="F7:G7"/>
    <mergeCell ref="H7:I7"/>
    <mergeCell ref="J7:K7"/>
    <mergeCell ref="L7:M7"/>
    <mergeCell ref="N7:O7"/>
    <mergeCell ref="B5:C5"/>
    <mergeCell ref="D5:E5"/>
    <mergeCell ref="F5:G5"/>
    <mergeCell ref="H5:I5"/>
    <mergeCell ref="J5:K5"/>
    <mergeCell ref="L5:M5"/>
  </mergeCells>
  <dataValidations count="1">
    <dataValidation type="list" allowBlank="1" showInputMessage="1" showErrorMessage="1" sqref="C19" xr:uid="{73785ED1-7CC3-4F3A-820D-5942436FDE57}">
      <formula1>liste3</formula1>
    </dataValidation>
  </dataValidations>
  <pageMargins left="0.7" right="0.7" top="0.78740157499999996" bottom="0.78740157499999996" header="0.3" footer="0.3"/>
  <pageSetup paperSize="9" scale="8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6" baseType="lpstr">
      <vt:lpstr>12-16</vt:lpstr>
      <vt:lpstr>4-3</vt:lpstr>
      <vt:lpstr>14-21</vt:lpstr>
      <vt:lpstr>liste</vt:lpstr>
      <vt:lpstr>liste2</vt:lpstr>
      <vt:lpstr>liste3</vt:lpstr>
    </vt:vector>
  </TitlesOfParts>
  <Company>Bravida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Eystein Garberg</dc:creator>
  <cp:lastModifiedBy>Eystein Garberg</cp:lastModifiedBy>
  <cp:lastPrinted>2018-03-02T12:04:20Z</cp:lastPrinted>
  <dcterms:created xsi:type="dcterms:W3CDTF">2012-06-26T11:47:23Z</dcterms:created>
  <dcterms:modified xsi:type="dcterms:W3CDTF">2018-06-04T08:35:57Z</dcterms:modified>
</cp:coreProperties>
</file>